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rtin Smička\Desktop\JM Dynamic\Akce 2026\Naceňované\'Otaslavice parkoviště koupaliště\"/>
    </mc:Choice>
  </mc:AlternateContent>
  <xr:revisionPtr revIDLastSave="0" documentId="13_ncr:1_{47499DFF-9FE8-4531-95EC-DCC3F9DBBBF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kapitulace stavby" sheetId="1" r:id="rId1"/>
    <sheet name="01 - 1" sheetId="2" r:id="rId2"/>
    <sheet name="VRN - Vedlejší rozpočtové..." sheetId="3" r:id="rId3"/>
  </sheets>
  <definedNames>
    <definedName name="_xlnm._FilterDatabase" localSheetId="1" hidden="1">'01 - 1'!$C$124:$K$268</definedName>
    <definedName name="_xlnm._FilterDatabase" localSheetId="2" hidden="1">'VRN - Vedlejší rozpočtové...'!$C$119:$K$128</definedName>
    <definedName name="_xlnm.Print_Titles" localSheetId="1">'01 - 1'!$124:$124</definedName>
    <definedName name="_xlnm.Print_Titles" localSheetId="0">'Rekapitulace stavby'!$92:$92</definedName>
    <definedName name="_xlnm.Print_Titles" localSheetId="2">'VRN - Vedlejší rozpočtové...'!$119:$119</definedName>
    <definedName name="_xlnm.Print_Area" localSheetId="1">'01 - 1'!$C$4:$J$76,'01 - 1'!$C$82:$J$106,'01 - 1'!$C$112:$J$268</definedName>
    <definedName name="_xlnm.Print_Area" localSheetId="0">'Rekapitulace stavby'!$D$4:$AO$76,'Rekapitulace stavby'!$C$82:$AQ$97</definedName>
    <definedName name="_xlnm.Print_Area" localSheetId="2">'VRN - Vedlejší rozpočtové...'!$C$4:$J$76,'VRN - Vedlejší rozpočtové...'!$C$82:$J$101,'VRN - Vedlejší rozpočtové...'!$C$107:$J$128</definedName>
  </definedNames>
  <calcPr calcId="191029"/>
</workbook>
</file>

<file path=xl/calcChain.xml><?xml version="1.0" encoding="utf-8"?>
<calcChain xmlns="http://schemas.openxmlformats.org/spreadsheetml/2006/main">
  <c r="R122" i="3" l="1"/>
  <c r="J37" i="3"/>
  <c r="J36" i="3"/>
  <c r="AY96" i="1"/>
  <c r="J35" i="3"/>
  <c r="AX96" i="1"/>
  <c r="BI128" i="3"/>
  <c r="BH128" i="3"/>
  <c r="F36" i="3" s="1"/>
  <c r="BG128" i="3"/>
  <c r="BF128" i="3"/>
  <c r="F34" i="3" s="1"/>
  <c r="T128" i="3"/>
  <c r="T127" i="3" s="1"/>
  <c r="R128" i="3"/>
  <c r="R127" i="3" s="1"/>
  <c r="P128" i="3"/>
  <c r="P127" i="3"/>
  <c r="BI126" i="3"/>
  <c r="BH126" i="3"/>
  <c r="BG126" i="3"/>
  <c r="BF126" i="3"/>
  <c r="T126" i="3"/>
  <c r="T125" i="3"/>
  <c r="R126" i="3"/>
  <c r="R125" i="3"/>
  <c r="P126" i="3"/>
  <c r="P125" i="3"/>
  <c r="BI124" i="3"/>
  <c r="F37" i="3" s="1"/>
  <c r="BH124" i="3"/>
  <c r="BG124" i="3"/>
  <c r="BF124" i="3"/>
  <c r="T124" i="3"/>
  <c r="R124" i="3"/>
  <c r="P124" i="3"/>
  <c r="BI123" i="3"/>
  <c r="BH123" i="3"/>
  <c r="BG123" i="3"/>
  <c r="BF123" i="3"/>
  <c r="T123" i="3"/>
  <c r="T122" i="3" s="1"/>
  <c r="R123" i="3"/>
  <c r="P123" i="3"/>
  <c r="P122" i="3" s="1"/>
  <c r="F114" i="3"/>
  <c r="E112" i="3"/>
  <c r="F89" i="3"/>
  <c r="E87" i="3"/>
  <c r="J24" i="3"/>
  <c r="E24" i="3"/>
  <c r="J117" i="3" s="1"/>
  <c r="J23" i="3"/>
  <c r="J21" i="3"/>
  <c r="E21" i="3"/>
  <c r="J116" i="3"/>
  <c r="J20" i="3"/>
  <c r="J18" i="3"/>
  <c r="E18" i="3"/>
  <c r="F117" i="3"/>
  <c r="J17" i="3"/>
  <c r="J15" i="3"/>
  <c r="E15" i="3"/>
  <c r="F116" i="3"/>
  <c r="J14" i="3"/>
  <c r="J12" i="3"/>
  <c r="J114" i="3" s="1"/>
  <c r="E7" i="3"/>
  <c r="E110" i="3"/>
  <c r="J37" i="2"/>
  <c r="J36" i="2"/>
  <c r="AY95" i="1" s="1"/>
  <c r="J35" i="2"/>
  <c r="AX95" i="1"/>
  <c r="BI268" i="2"/>
  <c r="BH268" i="2"/>
  <c r="BG268" i="2"/>
  <c r="BF268" i="2"/>
  <c r="T268" i="2"/>
  <c r="T267" i="2"/>
  <c r="R268" i="2"/>
  <c r="R267" i="2" s="1"/>
  <c r="P268" i="2"/>
  <c r="P267" i="2" s="1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P238" i="2" s="1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3" i="2"/>
  <c r="BH183" i="2"/>
  <c r="BG183" i="2"/>
  <c r="BF183" i="2"/>
  <c r="T183" i="2"/>
  <c r="R183" i="2"/>
  <c r="P183" i="2"/>
  <c r="P182" i="2" s="1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F119" i="2"/>
  <c r="E117" i="2"/>
  <c r="F89" i="2"/>
  <c r="E87" i="2"/>
  <c r="J24" i="2"/>
  <c r="E24" i="2"/>
  <c r="J122" i="2" s="1"/>
  <c r="J23" i="2"/>
  <c r="J21" i="2"/>
  <c r="E21" i="2"/>
  <c r="J121" i="2"/>
  <c r="J20" i="2"/>
  <c r="J18" i="2"/>
  <c r="E18" i="2"/>
  <c r="F122" i="2"/>
  <c r="J17" i="2"/>
  <c r="J15" i="2"/>
  <c r="E15" i="2"/>
  <c r="F121" i="2"/>
  <c r="J14" i="2"/>
  <c r="J12" i="2"/>
  <c r="J119" i="2"/>
  <c r="E7" i="2"/>
  <c r="E115" i="2" s="1"/>
  <c r="L90" i="1"/>
  <c r="AM90" i="1"/>
  <c r="AM89" i="1"/>
  <c r="L89" i="1"/>
  <c r="AM87" i="1"/>
  <c r="L87" i="1"/>
  <c r="L85" i="1"/>
  <c r="L84" i="1"/>
  <c r="BK128" i="3"/>
  <c r="BK123" i="3"/>
  <c r="J123" i="3"/>
  <c r="J268" i="2"/>
  <c r="BK266" i="2"/>
  <c r="J265" i="2"/>
  <c r="BK264" i="2"/>
  <c r="BK262" i="2"/>
  <c r="BK261" i="2"/>
  <c r="J260" i="2"/>
  <c r="J259" i="2"/>
  <c r="J254" i="2"/>
  <c r="J253" i="2"/>
  <c r="J234" i="2"/>
  <c r="BK226" i="2"/>
  <c r="BK221" i="2"/>
  <c r="BK218" i="2"/>
  <c r="BK212" i="2"/>
  <c r="J203" i="2"/>
  <c r="BK192" i="2"/>
  <c r="BK183" i="2"/>
  <c r="J175" i="2"/>
  <c r="BK167" i="2"/>
  <c r="BK158" i="2"/>
  <c r="J154" i="2"/>
  <c r="J152" i="2"/>
  <c r="J141" i="2"/>
  <c r="J138" i="2"/>
  <c r="J129" i="2"/>
  <c r="BK265" i="2"/>
  <c r="J263" i="2"/>
  <c r="BK259" i="2"/>
  <c r="J255" i="2"/>
  <c r="BK253" i="2"/>
  <c r="BK241" i="2"/>
  <c r="J240" i="2"/>
  <c r="BK239" i="2"/>
  <c r="BK237" i="2"/>
  <c r="BK224" i="2"/>
  <c r="BK215" i="2"/>
  <c r="J200" i="2"/>
  <c r="J191" i="2"/>
  <c r="J167" i="2"/>
  <c r="BK161" i="2"/>
  <c r="BK152" i="2"/>
  <c r="J128" i="3"/>
  <c r="J153" i="2"/>
  <c r="J130" i="2"/>
  <c r="J128" i="2"/>
  <c r="F35" i="3"/>
  <c r="BK124" i="3"/>
  <c r="J124" i="3"/>
  <c r="BK268" i="2"/>
  <c r="J266" i="2"/>
  <c r="BK263" i="2"/>
  <c r="J262" i="2"/>
  <c r="J261" i="2"/>
  <c r="BK257" i="2"/>
  <c r="BK243" i="2"/>
  <c r="BK234" i="2"/>
  <c r="BK230" i="2"/>
  <c r="J229" i="2"/>
  <c r="BK206" i="2"/>
  <c r="J192" i="2"/>
  <c r="BK191" i="2"/>
  <c r="J181" i="2"/>
  <c r="J172" i="2"/>
  <c r="J170" i="2"/>
  <c r="BK162" i="2"/>
  <c r="J161" i="2"/>
  <c r="J158" i="2"/>
  <c r="J155" i="2"/>
  <c r="J149" i="2"/>
  <c r="BK141" i="2"/>
  <c r="BK138" i="2"/>
  <c r="AS94" i="1"/>
  <c r="J245" i="2"/>
  <c r="BK242" i="2"/>
  <c r="J239" i="2"/>
  <c r="BK231" i="2"/>
  <c r="BK209" i="2"/>
  <c r="BK203" i="2"/>
  <c r="J196" i="2"/>
  <c r="BK178" i="2"/>
  <c r="J264" i="2"/>
  <c r="BK260" i="2"/>
  <c r="J257" i="2"/>
  <c r="J256" i="2"/>
  <c r="BK245" i="2"/>
  <c r="J243" i="2"/>
  <c r="BK240" i="2"/>
  <c r="J236" i="2"/>
  <c r="BK229" i="2"/>
  <c r="J226" i="2"/>
  <c r="J224" i="2"/>
  <c r="J221" i="2"/>
  <c r="J218" i="2"/>
  <c r="J215" i="2"/>
  <c r="J212" i="2"/>
  <c r="J206" i="2"/>
  <c r="BK200" i="2"/>
  <c r="J178" i="2"/>
  <c r="BK172" i="2"/>
  <c r="BK154" i="2"/>
  <c r="BK140" i="2"/>
  <c r="BK130" i="2"/>
  <c r="BK129" i="2"/>
  <c r="BK126" i="3"/>
  <c r="J126" i="3"/>
  <c r="BK170" i="2"/>
  <c r="BK165" i="2"/>
  <c r="BK153" i="2"/>
  <c r="J140" i="2"/>
  <c r="BK256" i="2"/>
  <c r="BK255" i="2"/>
  <c r="BK254" i="2"/>
  <c r="J242" i="2"/>
  <c r="J241" i="2"/>
  <c r="J237" i="2"/>
  <c r="BK236" i="2"/>
  <c r="J231" i="2"/>
  <c r="J230" i="2"/>
  <c r="J209" i="2"/>
  <c r="BK196" i="2"/>
  <c r="J183" i="2"/>
  <c r="BK181" i="2"/>
  <c r="BK175" i="2"/>
  <c r="J165" i="2"/>
  <c r="J162" i="2"/>
  <c r="BK155" i="2"/>
  <c r="BK149" i="2"/>
  <c r="BK128" i="2"/>
  <c r="J34" i="3" l="1"/>
  <c r="P121" i="3"/>
  <c r="P120" i="3"/>
  <c r="AU96" i="1"/>
  <c r="R121" i="3"/>
  <c r="R120" i="3"/>
  <c r="T121" i="3"/>
  <c r="T120" i="3"/>
  <c r="R182" i="2"/>
  <c r="BK235" i="2"/>
  <c r="J235" i="2"/>
  <c r="J102" i="2"/>
  <c r="P235" i="2"/>
  <c r="R235" i="2"/>
  <c r="T235" i="2"/>
  <c r="R258" i="2"/>
  <c r="BK122" i="3"/>
  <c r="BE183" i="2"/>
  <c r="T238" i="2"/>
  <c r="P258" i="2"/>
  <c r="R238" i="2"/>
  <c r="BK127" i="2"/>
  <c r="R127" i="2"/>
  <c r="T182" i="2"/>
  <c r="BK258" i="2"/>
  <c r="J258" i="2"/>
  <c r="J104" i="2"/>
  <c r="T258" i="2"/>
  <c r="BK182" i="2"/>
  <c r="J182" i="2"/>
  <c r="J101" i="2"/>
  <c r="E85" i="2"/>
  <c r="P127" i="2"/>
  <c r="T127" i="2"/>
  <c r="BK166" i="2"/>
  <c r="J166" i="2"/>
  <c r="J99" i="2"/>
  <c r="P166" i="2"/>
  <c r="R166" i="2"/>
  <c r="T166" i="2"/>
  <c r="BK171" i="2"/>
  <c r="J171" i="2"/>
  <c r="J100" i="2"/>
  <c r="P171" i="2"/>
  <c r="R171" i="2"/>
  <c r="T171" i="2"/>
  <c r="BK238" i="2"/>
  <c r="J238" i="2"/>
  <c r="J103" i="2"/>
  <c r="J92" i="2"/>
  <c r="BE130" i="2"/>
  <c r="BE154" i="2"/>
  <c r="BE192" i="2"/>
  <c r="BE206" i="2"/>
  <c r="BE239" i="2"/>
  <c r="BE240" i="2"/>
  <c r="J91" i="2"/>
  <c r="BE129" i="2"/>
  <c r="BE138" i="2"/>
  <c r="BE152" i="2"/>
  <c r="BE161" i="2"/>
  <c r="BE162" i="2"/>
  <c r="BE172" i="2"/>
  <c r="BE124" i="3"/>
  <c r="BE128" i="3"/>
  <c r="F92" i="2"/>
  <c r="BE141" i="2"/>
  <c r="BE149" i="2"/>
  <c r="BE158" i="2"/>
  <c r="BE170" i="2"/>
  <c r="BE175" i="2"/>
  <c r="BE196" i="2"/>
  <c r="BE209" i="2"/>
  <c r="BE218" i="2"/>
  <c r="BE226" i="2"/>
  <c r="BE234" i="2"/>
  <c r="BE241" i="2"/>
  <c r="BE242" i="2"/>
  <c r="BE243" i="2"/>
  <c r="BE253" i="2"/>
  <c r="BE255" i="2"/>
  <c r="BE256" i="2"/>
  <c r="BE263" i="2"/>
  <c r="BK267" i="2"/>
  <c r="J267" i="2"/>
  <c r="J105" i="2"/>
  <c r="F91" i="2"/>
  <c r="BE155" i="2"/>
  <c r="BE167" i="2"/>
  <c r="BE200" i="2"/>
  <c r="BE230" i="2"/>
  <c r="BE237" i="2"/>
  <c r="BE265" i="2"/>
  <c r="BE128" i="2"/>
  <c r="BE140" i="2"/>
  <c r="BE178" i="2"/>
  <c r="BE203" i="2"/>
  <c r="BE254" i="2"/>
  <c r="BE259" i="2"/>
  <c r="BE260" i="2"/>
  <c r="BE261" i="2"/>
  <c r="BE262" i="2"/>
  <c r="BE264" i="2"/>
  <c r="BE266" i="2"/>
  <c r="BE268" i="2"/>
  <c r="BC96" i="1"/>
  <c r="J89" i="2"/>
  <c r="BE153" i="2"/>
  <c r="BE126" i="3"/>
  <c r="BA96" i="1"/>
  <c r="BE165" i="2"/>
  <c r="BE212" i="2"/>
  <c r="BE221" i="2"/>
  <c r="BE229" i="2"/>
  <c r="BE236" i="2"/>
  <c r="BE245" i="2"/>
  <c r="BE257" i="2"/>
  <c r="AW96" i="1"/>
  <c r="BK125" i="3"/>
  <c r="J125" i="3"/>
  <c r="J99" i="3" s="1"/>
  <c r="BE181" i="2"/>
  <c r="BE191" i="2"/>
  <c r="BE215" i="2"/>
  <c r="BE224" i="2"/>
  <c r="BE231" i="2"/>
  <c r="BE123" i="3"/>
  <c r="BK127" i="3"/>
  <c r="J127" i="3"/>
  <c r="J100" i="3"/>
  <c r="E85" i="3"/>
  <c r="J89" i="3"/>
  <c r="F91" i="3"/>
  <c r="J91" i="3"/>
  <c r="F92" i="3"/>
  <c r="J92" i="3"/>
  <c r="BD96" i="1"/>
  <c r="BB96" i="1"/>
  <c r="F34" i="2"/>
  <c r="BA95" i="1" s="1"/>
  <c r="F36" i="2"/>
  <c r="BC95" i="1" s="1"/>
  <c r="F35" i="2"/>
  <c r="BB95" i="1" s="1"/>
  <c r="J34" i="2"/>
  <c r="AW95" i="1" s="1"/>
  <c r="F37" i="2"/>
  <c r="BD95" i="1" s="1"/>
  <c r="R126" i="2" l="1"/>
  <c r="R125" i="2" s="1"/>
  <c r="P126" i="2"/>
  <c r="P125" i="2" s="1"/>
  <c r="AU95" i="1" s="1"/>
  <c r="AU94" i="1" s="1"/>
  <c r="BK126" i="2"/>
  <c r="J126" i="2" s="1"/>
  <c r="J97" i="2" s="1"/>
  <c r="T126" i="2"/>
  <c r="T125" i="2"/>
  <c r="BK121" i="3"/>
  <c r="BK120" i="3"/>
  <c r="J120" i="3" s="1"/>
  <c r="J96" i="3" s="1"/>
  <c r="J122" i="3"/>
  <c r="J98" i="3"/>
  <c r="J127" i="2"/>
  <c r="J98" i="2"/>
  <c r="BK125" i="2"/>
  <c r="J125" i="2"/>
  <c r="J96" i="2"/>
  <c r="BD94" i="1"/>
  <c r="W33" i="1" s="1"/>
  <c r="J33" i="3"/>
  <c r="AV96" i="1" s="1"/>
  <c r="AT96" i="1" s="1"/>
  <c r="J33" i="2"/>
  <c r="AV95" i="1" s="1"/>
  <c r="AT95" i="1" s="1"/>
  <c r="F33" i="2"/>
  <c r="AZ95" i="1" s="1"/>
  <c r="BA94" i="1"/>
  <c r="W30" i="1" s="1"/>
  <c r="BB94" i="1"/>
  <c r="W31" i="1" s="1"/>
  <c r="BC94" i="1"/>
  <c r="AY94" i="1" s="1"/>
  <c r="F33" i="3"/>
  <c r="AZ96" i="1"/>
  <c r="J121" i="3" l="1"/>
  <c r="J97" i="3" s="1"/>
  <c r="AZ94" i="1"/>
  <c r="W29" i="1" s="1"/>
  <c r="AX94" i="1"/>
  <c r="J30" i="2"/>
  <c r="AG95" i="1" s="1"/>
  <c r="AN95" i="1" s="1"/>
  <c r="W32" i="1"/>
  <c r="J30" i="3"/>
  <c r="AG96" i="1"/>
  <c r="AN96" i="1"/>
  <c r="AW94" i="1"/>
  <c r="AK30" i="1" s="1"/>
  <c r="J39" i="2" l="1"/>
  <c r="J39" i="3"/>
  <c r="AV94" i="1"/>
  <c r="AK29" i="1"/>
  <c r="AG94" i="1"/>
  <c r="AT94" i="1" l="1"/>
  <c r="AK26" i="1"/>
  <c r="AK35" i="1"/>
  <c r="AN94" i="1" l="1"/>
</calcChain>
</file>

<file path=xl/sharedStrings.xml><?xml version="1.0" encoding="utf-8"?>
<sst xmlns="http://schemas.openxmlformats.org/spreadsheetml/2006/main" count="2047" uniqueCount="424">
  <si>
    <t>Export Komplet</t>
  </si>
  <si>
    <t/>
  </si>
  <si>
    <t>2.0</t>
  </si>
  <si>
    <t>False</t>
  </si>
  <si>
    <t>{3b6b9e83-c2a5-42b4-addc-c9e0c0fdc325}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</si>
  <si>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</si>
  <si>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</si>
  <si>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</si>
  <si>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</si>
  <si>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</si>
  <si>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</si>
  <si>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</si>
  <si>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</si>
  <si>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</si>
  <si>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20260123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</si>
  <si>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</si>
  <si>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</si>
  <si>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ZPEVNĚNÁ PLOCHA U KOUPACÍHO BIOTOPU - OTASLAVICE</t>
  </si>
  <si>
    <t>KSO:</t>
  </si>
  <si>
    <t>CC-CZ:</t>
  </si>
  <si>
    <t>Místo:</t>
  </si>
  <si>
    <t xml:space="preserve"> </t>
  </si>
  <si>
    <t>Datum:</t>
  </si>
  <si>
    <t>23. 1. 2026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</si>
  <si>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</si>
  <si>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</si>
  <si>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</si>
  <si>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</si>
  <si>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</si>
  <si>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</si>
  <si>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</si>
  <si>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</si>
  <si>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</si>
  <si>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</si>
  <si>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</si>
  <si>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</si>
  <si>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</si>
  <si>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</si>
  <si>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</si>
  <si>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</si>
  <si>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</si>
  <si>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</si>
  <si>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</si>
  <si>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</si>
  <si>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</si>
  <si>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</si>
  <si>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</si>
  <si>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</si>
  <si>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</si>
  <si>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</si>
  <si>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</si>
  <si>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</si>
  <si>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</si>
  <si>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</si>
  <si>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</si>
  <si>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</si>
  <si>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</si>
  <si>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</si>
  <si>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</si>
  <si>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</si>
  <si>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</si>
  <si>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</si>
  <si>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</si>
  <si>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</si>
  <si>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</si>
  <si>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</si>
  <si>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</si>
  <si>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</si>
  <si>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</si>
  <si>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</si>
  <si>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</si>
  <si>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</si>
  <si>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</si>
  <si>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</si>
  <si>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</si>
  <si>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</si>
  <si>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</si>
  <si>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</si>
  <si>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</si>
  <si>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1</t>
  </si>
  <si>
    <t>STA</t>
  </si>
  <si>
    <t>{02108d77-ca46-448d-8274-08e5ef7f86d0}</t>
  </si>
  <si>
    <t>2</t>
  </si>
  <si>
    <t>VRN</t>
  </si>
  <si>
    <t>Vedlejší rozpočtové náklady</t>
  </si>
  <si>
    <t>{2766dd03-c003-4de3-b1de-d509e87a1c97}</t>
  </si>
  <si>
    <t>KRYCÍ LIST SOUPISU PRACÍ</t>
  </si>
  <si>
    <t>Objekt:</t>
  </si>
  <si>
    <t>01 - 1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</si>
  <si>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</si>
  <si>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</si>
  <si>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</si>
  <si>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</si>
  <si>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</si>
  <si>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</si>
  <si>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</si>
  <si>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</si>
  <si>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</si>
  <si>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</si>
  <si>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</si>
  <si>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</si>
  <si>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</si>
  <si>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</si>
  <si>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</si>
  <si>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</si>
  <si>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</si>
  <si>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</si>
  <si>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</si>
  <si>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</si>
  <si>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</si>
  <si>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</si>
  <si>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</si>
  <si>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</si>
  <si>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</si>
  <si>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</si>
  <si>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</si>
  <si>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</si>
  <si>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</si>
  <si>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</si>
  <si>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</si>
  <si>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</si>
  <si>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112101102</t>
  </si>
  <si>
    <t>Odstranění stromů listnatých průměru kmene přes 300 do 500 mm</t>
  </si>
  <si>
    <t>kus</t>
  </si>
  <si>
    <t>4</t>
  </si>
  <si>
    <t>-1973100026</t>
  </si>
  <si>
    <t>112251102</t>
  </si>
  <si>
    <t>Odstranění pařezů průměru přes 300 do 500 mm</t>
  </si>
  <si>
    <t>733787761</t>
  </si>
  <si>
    <t>3</t>
  </si>
  <si>
    <t>113107242</t>
  </si>
  <si>
    <t>Odstranění podkladu živičného tl přes 50 do 100 mm strojně pl přes 200 m2</t>
  </si>
  <si>
    <t>m2</t>
  </si>
  <si>
    <t>306336969</t>
  </si>
  <si>
    <t>VV</t>
  </si>
  <si>
    <t>"ZPEVNĚNÁ PLOCHA Z BETONOVÉ ZÁMKOVÉ DLAŽBY PŘÍRODNÍ TL. 80 MM"</t>
  </si>
  <si>
    <t>665</t>
  </si>
  <si>
    <t>"ZATRAVŇOVACÍ DLAŽBA TL. 80 MM PŘÍRODNÍ 600x400x80 MM"</t>
  </si>
  <si>
    <t>88</t>
  </si>
  <si>
    <t>"NOVĚ NAVRŽENÁ PLOCHA S ASFALTOVÝM POVRCHEM"</t>
  </si>
  <si>
    <t>48</t>
  </si>
  <si>
    <t>Součet</t>
  </si>
  <si>
    <t>113107244</t>
  </si>
  <si>
    <t>Odstranění podkladu živičného tl přes 150 do 200 mm strojně pl přes 200 m2</t>
  </si>
  <si>
    <t>274012659</t>
  </si>
  <si>
    <t>34</t>
  </si>
  <si>
    <t>5</t>
  </si>
  <si>
    <t>113201112</t>
  </si>
  <si>
    <t>Vytrhání obrub silničních ležatých</t>
  </si>
  <si>
    <t>m</t>
  </si>
  <si>
    <t>-1931981418</t>
  </si>
  <si>
    <t>6</t>
  </si>
  <si>
    <t>122251104</t>
  </si>
  <si>
    <t>Odkopávky a prokopávky nezapažené v hornině třídy těžitelnosti I skupiny 3 objem do 500 m3 strojně</t>
  </si>
  <si>
    <t>m3</t>
  </si>
  <si>
    <t>-2049348354</t>
  </si>
  <si>
    <t>345,8</t>
  </si>
  <si>
    <t>45,76</t>
  </si>
  <si>
    <t>24,96</t>
  </si>
  <si>
    <t>7</t>
  </si>
  <si>
    <t>132251251</t>
  </si>
  <si>
    <t>Hloubení rýh nezapažených š do 2000 mm v hornině třídy těžitelnosti I skupiny 3 objem do 20 m3 strojně</t>
  </si>
  <si>
    <t>-1473006089</t>
  </si>
  <si>
    <t>"výkop rýhy pro opěrnou stěnu"</t>
  </si>
  <si>
    <t>(3,92+15,283+2,485)*1*0,6</t>
  </si>
  <si>
    <t>8</t>
  </si>
  <si>
    <t>162201402</t>
  </si>
  <si>
    <t>Vodorovné přemístění větví stromů listnatých do 1 km D kmene přes 300 do 500 mm</t>
  </si>
  <si>
    <t>-2025818848</t>
  </si>
  <si>
    <t>9</t>
  </si>
  <si>
    <t>162201412</t>
  </si>
  <si>
    <t>Vodorovné přemístění kmenů stromů listnatých do 1 km D kmene přes 300 do 500 mm</t>
  </si>
  <si>
    <t>1661800355</t>
  </si>
  <si>
    <t>10</t>
  </si>
  <si>
    <t>162201422</t>
  </si>
  <si>
    <t>Vodorovné přemístění pařezů do 1 km D přes 300 do 500 mm</t>
  </si>
  <si>
    <t>818703268</t>
  </si>
  <si>
    <t>11</t>
  </si>
  <si>
    <t>162751117</t>
  </si>
  <si>
    <t>Vodorovné přemístění přes 9 000 do 10000 m výkopku/sypaniny z horniny třídy těžitelnosti I skupiny 1 až 3</t>
  </si>
  <si>
    <t>861019522</t>
  </si>
  <si>
    <t>"odvoz přebytečného výkopku na skládku"</t>
  </si>
  <si>
    <t>360,45</t>
  </si>
  <si>
    <t>162751119</t>
  </si>
  <si>
    <t>Příplatek k vodorovnému přemístění výkopku/sypaniny z horniny třídy těžitelnosti I skupiny 1 až 3 ZKD 1000 m přes 10000 m</t>
  </si>
  <si>
    <t>197850192</t>
  </si>
  <si>
    <t>"skládka 12km"</t>
  </si>
  <si>
    <t>2*360,45</t>
  </si>
  <si>
    <t>13</t>
  </si>
  <si>
    <t>167151111</t>
  </si>
  <si>
    <t>Nakládání výkopku z hornin třídy těžitelnosti I skupiny 1 až 3 přes 100 m3</t>
  </si>
  <si>
    <t>1784988826</t>
  </si>
  <si>
    <t>14</t>
  </si>
  <si>
    <t>171201231</t>
  </si>
  <si>
    <t>Poplatek za předání recyklačnímu zařízení zeminy a kamení kód odpadu 17 05 04</t>
  </si>
  <si>
    <t>t</t>
  </si>
  <si>
    <t>-1707429756</t>
  </si>
  <si>
    <t>"přepočteno koeficientem množství"</t>
  </si>
  <si>
    <t>360,45*1,8</t>
  </si>
  <si>
    <t>15</t>
  </si>
  <si>
    <t>171251201</t>
  </si>
  <si>
    <t>Uložení sypaniny na skládky nebo meziskládky</t>
  </si>
  <si>
    <t>1116358025</t>
  </si>
  <si>
    <t>Zakládání</t>
  </si>
  <si>
    <t>16</t>
  </si>
  <si>
    <t>274321511</t>
  </si>
  <si>
    <t>Základové pasy ze ŽB bez zvýšených nároků na prostředí tř. C 25/30</t>
  </si>
  <si>
    <t>1062134907</t>
  </si>
  <si>
    <t>"základová konstrukce"</t>
  </si>
  <si>
    <t>(3,92+15,283+2,485+2)*1*0,4</t>
  </si>
  <si>
    <t>17</t>
  </si>
  <si>
    <t>274361221</t>
  </si>
  <si>
    <t>Výztuž základových pasů betonářskou ocelí 10 216 (E)</t>
  </si>
  <si>
    <t>924436744</t>
  </si>
  <si>
    <t>Svislé a kompletní konstrukce</t>
  </si>
  <si>
    <t>18</t>
  </si>
  <si>
    <t>311321814</t>
  </si>
  <si>
    <t>Nosná zeď ze ŽB pohledového tř. C 25/30 bez výztuže</t>
  </si>
  <si>
    <t>1326416039</t>
  </si>
  <si>
    <t>"opěrná zeď"</t>
  </si>
  <si>
    <t>(3,92+15,283+2,485+2)*1,44*0,3</t>
  </si>
  <si>
    <t>19</t>
  </si>
  <si>
    <t>311351121</t>
  </si>
  <si>
    <t>Zřízení oboustranného bednění nosných nadzákladových zdí</t>
  </si>
  <si>
    <t>-804686507</t>
  </si>
  <si>
    <t>(3,92+15,283+2,485+2)*1,44*2</t>
  </si>
  <si>
    <t>20</t>
  </si>
  <si>
    <t>311351122</t>
  </si>
  <si>
    <t>Odstranění oboustranného bednění nosných nadzákladových zdí</t>
  </si>
  <si>
    <t>-1398622414</t>
  </si>
  <si>
    <t>279361221</t>
  </si>
  <si>
    <t>Výztuž základových zdí nosných betonářskou ocelí 10 216</t>
  </si>
  <si>
    <t>-614961847</t>
  </si>
  <si>
    <t>Komunikace pozemní</t>
  </si>
  <si>
    <t>22</t>
  </si>
  <si>
    <t>561011111</t>
  </si>
  <si>
    <t>Zřízení podkladu ze zeminy upravené vápnem, cementem, směsnými pojivy tl do 150 mm pl do 1000 m2</t>
  </si>
  <si>
    <t>-2020568722</t>
  </si>
  <si>
    <t>23</t>
  </si>
  <si>
    <t>M</t>
  </si>
  <si>
    <t>58530170</t>
  </si>
  <si>
    <t>vápno nehašené CL 90-Q pro úpravu zemin standardní</t>
  </si>
  <si>
    <t>1677530995</t>
  </si>
  <si>
    <t>24</t>
  </si>
  <si>
    <t>564760111</t>
  </si>
  <si>
    <t>Podklad nebo kryt z kameniva hrubého drceného vel. 16-32 mm plochy přes 100 m2 tl 200 mm</t>
  </si>
  <si>
    <t>-680942084</t>
  </si>
  <si>
    <t>25</t>
  </si>
  <si>
    <t>564861111</t>
  </si>
  <si>
    <t>Podklad ze štěrkodrtě ŠD plochy přes 100 m2 tl 200 mm</t>
  </si>
  <si>
    <t>457314723</t>
  </si>
  <si>
    <t>26</t>
  </si>
  <si>
    <t>564871111</t>
  </si>
  <si>
    <t>Podklad ze štěrkodrtě ŠD plochy přes 100 m2 tl 250 mm</t>
  </si>
  <si>
    <t>-743391662</t>
  </si>
  <si>
    <t>27</t>
  </si>
  <si>
    <t>564871116</t>
  </si>
  <si>
    <t>Podklad ze štěrkodrtě ŠD plochy přes 100 m2 tl. 300 mm</t>
  </si>
  <si>
    <t>-1942313625</t>
  </si>
  <si>
    <t>28</t>
  </si>
  <si>
    <t>565145221</t>
  </si>
  <si>
    <t>Asfaltový beton vrstva podkladní ACP 16 S tl 60 mm š přes 3 m z modifikovaného asfaltu</t>
  </si>
  <si>
    <t>-2104392112</t>
  </si>
  <si>
    <t>29</t>
  </si>
  <si>
    <t>567122114</t>
  </si>
  <si>
    <t>Podklad ze směsi stmelené cementem SC C 8/10 tl 150 mm</t>
  </si>
  <si>
    <t>1317171256</t>
  </si>
  <si>
    <t>30</t>
  </si>
  <si>
    <t>573191111</t>
  </si>
  <si>
    <t>Postřik infiltrační kationaktivní emulzí v množství 1 kg/m2</t>
  </si>
  <si>
    <t>-1101888723</t>
  </si>
  <si>
    <t>31</t>
  </si>
  <si>
    <t>573231106</t>
  </si>
  <si>
    <t>Postřik živičný spojovací ze silniční emulze v množství 0,30 kg/m2</t>
  </si>
  <si>
    <t>-1917969331</t>
  </si>
  <si>
    <t>32</t>
  </si>
  <si>
    <t>577134141</t>
  </si>
  <si>
    <t>Asfaltový beton vrstva obrusná ACO 11+ tl 40 mm š přes 3 m z modifikovaného asfaltu</t>
  </si>
  <si>
    <t>-2075056311</t>
  </si>
  <si>
    <t>33</t>
  </si>
  <si>
    <t>596212213</t>
  </si>
  <si>
    <t>Kladení zámkové dlažby pozemních komunikací ručně tl 80 mm skupiny A pl přes 300 m2</t>
  </si>
  <si>
    <t>-2107109895</t>
  </si>
  <si>
    <t>59245013</t>
  </si>
  <si>
    <t>dlažba zámková betonová tvaru I 200x165mm tl 80mm přírodní</t>
  </si>
  <si>
    <t>-1218224849</t>
  </si>
  <si>
    <t>665*1,01 'Přepočtené koeficientem množství</t>
  </si>
  <si>
    <t>35</t>
  </si>
  <si>
    <t>596412113</t>
  </si>
  <si>
    <t>Kladení dlažby z vegetačních tvárnic pozemních komunikací velikosti dlaždic do 0,09 m2 tl 80 mm pl přes 50 do 100 m2</t>
  </si>
  <si>
    <t>-1065440500</t>
  </si>
  <si>
    <t>36</t>
  </si>
  <si>
    <t>59246016</t>
  </si>
  <si>
    <t>dlažba plošná vegetační betonová 600x400mm tl 80mm přírodní</t>
  </si>
  <si>
    <t>1792772653</t>
  </si>
  <si>
    <t>37</t>
  </si>
  <si>
    <t>596991112</t>
  </si>
  <si>
    <t>Řezání betonové, kameninové a kamenné dlažby do oblouku tl přes 60 do 80 mm</t>
  </si>
  <si>
    <t>475548665</t>
  </si>
  <si>
    <t>38</t>
  </si>
  <si>
    <t>599432111</t>
  </si>
  <si>
    <t>Vyplnění spár dlažby z lomového kamene drobným kamenivem</t>
  </si>
  <si>
    <t>-296193730</t>
  </si>
  <si>
    <t>39</t>
  </si>
  <si>
    <t>STATZK</t>
  </si>
  <si>
    <t>Statická zátěžová zkouška</t>
  </si>
  <si>
    <t>ks</t>
  </si>
  <si>
    <t>-1023157087</t>
  </si>
  <si>
    <t>Vedení trubní dálková a přípojná</t>
  </si>
  <si>
    <t>40</t>
  </si>
  <si>
    <t>87131100M</t>
  </si>
  <si>
    <t>Dešťová kanalizace D+M</t>
  </si>
  <si>
    <t>253953464</t>
  </si>
  <si>
    <t>41</t>
  </si>
  <si>
    <t>VSAK</t>
  </si>
  <si>
    <t>Vsakovací jáma D+M</t>
  </si>
  <si>
    <t>kpl</t>
  </si>
  <si>
    <t>-483221131</t>
  </si>
  <si>
    <t>Ostatní konstrukce a práce, bourání</t>
  </si>
  <si>
    <t>42</t>
  </si>
  <si>
    <t>912113112</t>
  </si>
  <si>
    <t>Montáž parkovacího dorazu šířky přes 800 do 1200 mm</t>
  </si>
  <si>
    <t>-1555815391</t>
  </si>
  <si>
    <t>43</t>
  </si>
  <si>
    <t>56288008</t>
  </si>
  <si>
    <t>práh dorazový parkovací z gumy 850mm</t>
  </si>
  <si>
    <t>-1130319471</t>
  </si>
  <si>
    <t>44</t>
  </si>
  <si>
    <t>915111111</t>
  </si>
  <si>
    <t>Vodorovné dopravní značení dělící čáry souvislé š 125 mm základní bílá barva</t>
  </si>
  <si>
    <t>-75088195</t>
  </si>
  <si>
    <t>45</t>
  </si>
  <si>
    <t>916131113</t>
  </si>
  <si>
    <t>Osazení silničního obrubníku betonového ležatého s boční opěrou do lože z betonu prostého</t>
  </si>
  <si>
    <t>112513030</t>
  </si>
  <si>
    <t>46</t>
  </si>
  <si>
    <t>59217029</t>
  </si>
  <si>
    <t>obrubník silniční betonový nájezdový 1000x150x150mm</t>
  </si>
  <si>
    <t>-2105212755</t>
  </si>
  <si>
    <t>101*1,02 'Přepočtené koeficientem množství</t>
  </si>
  <si>
    <t>47</t>
  </si>
  <si>
    <t>919721131</t>
  </si>
  <si>
    <t>Geomříž pro stabilizaci podkladu tuhá trojosá z PP tl 4 mm</t>
  </si>
  <si>
    <t>-1404063155</t>
  </si>
  <si>
    <t>919735112</t>
  </si>
  <si>
    <t>Řezání stávajícího živičného krytu hl přes 50 do 100 mm</t>
  </si>
  <si>
    <t>12224263</t>
  </si>
  <si>
    <t>49</t>
  </si>
  <si>
    <t>935113212</t>
  </si>
  <si>
    <t>Osazení odvodňovacího betonového žlabu s krycím roštem šířky přes 210 mm</t>
  </si>
  <si>
    <t>165243338</t>
  </si>
  <si>
    <t>50</t>
  </si>
  <si>
    <t>59227166</t>
  </si>
  <si>
    <t>žlab odvodňovací betonový se spádem do F 900 stavební š přes 210 do 260mm</t>
  </si>
  <si>
    <t>-1379000927</t>
  </si>
  <si>
    <t>51</t>
  </si>
  <si>
    <t>16110006</t>
  </si>
  <si>
    <t>kryt štěrbinový litinový D 400 pro betonové žlaby š přes 210 do 260mm</t>
  </si>
  <si>
    <t>-159623422</t>
  </si>
  <si>
    <t>52</t>
  </si>
  <si>
    <t>DEMMONTZNAK</t>
  </si>
  <si>
    <t>Demontáž a zpětná montáž dopravního značení</t>
  </si>
  <si>
    <t>-871032586</t>
  </si>
  <si>
    <t>997</t>
  </si>
  <si>
    <t>Doprava suti a vybouraných hmot</t>
  </si>
  <si>
    <t>53</t>
  </si>
  <si>
    <t>997221551</t>
  </si>
  <si>
    <t>Vodorovná doprava suti ze sypkých materiálů do 1 km</t>
  </si>
  <si>
    <t>1259444199</t>
  </si>
  <si>
    <t>54</t>
  </si>
  <si>
    <t>997221559</t>
  </si>
  <si>
    <t>Příplatek ZKD 1 km u vodorovné dopravy suti ze sypkých materiálů</t>
  </si>
  <si>
    <t>1920085620</t>
  </si>
  <si>
    <t>55</t>
  </si>
  <si>
    <t>997221561</t>
  </si>
  <si>
    <t>Vodorovná doprava suti z kusových materiálů do 1 km</t>
  </si>
  <si>
    <t>993694221</t>
  </si>
  <si>
    <t>56</t>
  </si>
  <si>
    <t>997221569</t>
  </si>
  <si>
    <t>Příplatek ZKD 1 km u vodorovné dopravy suti z kusových materiálů</t>
  </si>
  <si>
    <t>1341230125</t>
  </si>
  <si>
    <t>57</t>
  </si>
  <si>
    <t>997221611</t>
  </si>
  <si>
    <t>Nakládání suti na dopravní prostředky pro vodorovnou dopravu</t>
  </si>
  <si>
    <t>1195738439</t>
  </si>
  <si>
    <t>58</t>
  </si>
  <si>
    <t>997221612</t>
  </si>
  <si>
    <t>Nakládání vybouraných hmot na dopravní prostředky pro vodorovnou dopravu</t>
  </si>
  <si>
    <t>-836427871</t>
  </si>
  <si>
    <t>59</t>
  </si>
  <si>
    <t>997221861</t>
  </si>
  <si>
    <t>Poplatek za předání recyklačnímu zařízení stavebního odpadu z prostého betonu kód odpadu 17 01 01</t>
  </si>
  <si>
    <t>-1824081044</t>
  </si>
  <si>
    <t>60</t>
  </si>
  <si>
    <t>997221875</t>
  </si>
  <si>
    <t>Poplatek za předání recyklačnímu zařízení stavebního odpadu asfaltového bez obsahu dehtu kód odpadu 17 03 02</t>
  </si>
  <si>
    <t>-2130462332</t>
  </si>
  <si>
    <t>998</t>
  </si>
  <si>
    <t>Přesun hmot</t>
  </si>
  <si>
    <t>61</t>
  </si>
  <si>
    <t>998223011</t>
  </si>
  <si>
    <t>Přesun hmot pro pozemní komunikace s krytem dlážděným</t>
  </si>
  <si>
    <t>-1171220241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</si>
  <si>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</si>
  <si>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</si>
  <si>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</si>
  <si>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</si>
  <si>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VRN1</t>
  </si>
  <si>
    <t>Průzkumné, zeměměřičské a projektové práce</t>
  </si>
  <si>
    <t>010001000</t>
  </si>
  <si>
    <t>Geodetické práce</t>
  </si>
  <si>
    <t>1024</t>
  </si>
  <si>
    <t>-316651874</t>
  </si>
  <si>
    <t>013254000</t>
  </si>
  <si>
    <t>Předávací dokumentace</t>
  </si>
  <si>
    <t>-1292412433</t>
  </si>
  <si>
    <t>VRN3</t>
  </si>
  <si>
    <t>Zařízení staveniště</t>
  </si>
  <si>
    <t>030001000</t>
  </si>
  <si>
    <t>2087834067</t>
  </si>
  <si>
    <t>VRN4</t>
  </si>
  <si>
    <t>Inženýrská činnost</t>
  </si>
  <si>
    <t>040001000</t>
  </si>
  <si>
    <t>-1124978596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</si>
</sst>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37" t="s">
        <v>5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202" t="s">
        <v>14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R5" s="20"/>
      <c r="BE5" s="199" t="s">
        <v>15</v>
      </c>
      <c r="BS5" s="17" t="s">
        <v>6</v>
      </c>
    </row>
    <row r="6" spans="1:74" s="1" customFormat="1" ht="36.950000000000003" customHeight="1">
      <c r="B6" s="20"/>
      <c r="D6" s="26" t="s">
        <v>16</v>
      </c>
      <c r="K6" s="204" t="s">
        <v>17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R6" s="20"/>
      <c r="BE6" s="200"/>
      <c r="BS6" s="17" t="s">
        <v>6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00"/>
      <c r="BS7" s="17" t="s">
        <v>6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00"/>
      <c r="BS8" s="17" t="s">
        <v>6</v>
      </c>
    </row>
    <row r="9" spans="1:74" s="1" customFormat="1" ht="14.45" customHeight="1">
      <c r="B9" s="20"/>
      <c r="AR9" s="20"/>
      <c r="BE9" s="200"/>
      <c r="BS9" s="17" t="s">
        <v>6</v>
      </c>
    </row>
    <row r="10" spans="1:74" s="1" customFormat="1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00"/>
      <c r="BS10" s="17" t="s">
        <v>6</v>
      </c>
    </row>
    <row r="11" spans="1:74" s="1" customFormat="1" ht="18.399999999999999" customHeight="1">
      <c r="B11" s="20"/>
      <c r="E11" s="25" t="s">
        <v>21</v>
      </c>
      <c r="AK11" s="27" t="s">
        <v>26</v>
      </c>
      <c r="AN11" s="25" t="s">
        <v>1</v>
      </c>
      <c r="AR11" s="20"/>
      <c r="BE11" s="200"/>
      <c r="BS11" s="17" t="s">
        <v>6</v>
      </c>
    </row>
    <row r="12" spans="1:74" s="1" customFormat="1" ht="6.95" customHeight="1">
      <c r="B12" s="20"/>
      <c r="AR12" s="20"/>
      <c r="BE12" s="200"/>
      <c r="BS12" s="17" t="s">
        <v>6</v>
      </c>
    </row>
    <row r="13" spans="1:74" s="1" customFormat="1" ht="12" customHeight="1">
      <c r="B13" s="20"/>
      <c r="D13" s="27" t="s">
        <v>27</v>
      </c>
      <c r="AK13" s="27" t="s">
        <v>25</v>
      </c>
      <c r="AN13" s="29" t="s">
        <v>28</v>
      </c>
      <c r="AR13" s="20"/>
      <c r="BE13" s="200"/>
      <c r="BS13" s="17" t="s">
        <v>6</v>
      </c>
    </row>
    <row r="14" spans="1:74" ht="12.75">
      <c r="B14" s="20"/>
      <c r="E14" s="205" t="s">
        <v>28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7" t="s">
        <v>26</v>
      </c>
      <c r="AN14" s="29" t="s">
        <v>28</v>
      </c>
      <c r="AR14" s="20"/>
      <c r="BE14" s="200"/>
      <c r="BS14" s="17" t="s">
        <v>6</v>
      </c>
    </row>
    <row r="15" spans="1:74" s="1" customFormat="1" ht="6.95" customHeight="1">
      <c r="B15" s="20"/>
      <c r="AR15" s="20"/>
      <c r="BE15" s="200"/>
      <c r="BS15" s="17" t="s">
        <v>3</v>
      </c>
    </row>
    <row r="16" spans="1:74" s="1" customFormat="1" ht="12" customHeight="1">
      <c r="B16" s="20"/>
      <c r="D16" s="27" t="s">
        <v>29</v>
      </c>
      <c r="AK16" s="27" t="s">
        <v>25</v>
      </c>
      <c r="AN16" s="25" t="s">
        <v>1</v>
      </c>
      <c r="AR16" s="20"/>
      <c r="BE16" s="200"/>
      <c r="BS16" s="17" t="s">
        <v>3</v>
      </c>
    </row>
    <row r="17" spans="1:71" s="1" customFormat="1" ht="18.399999999999999" customHeight="1">
      <c r="B17" s="20"/>
      <c r="E17" s="25" t="s">
        <v>21</v>
      </c>
      <c r="AK17" s="27" t="s">
        <v>26</v>
      </c>
      <c r="AN17" s="25" t="s">
        <v>1</v>
      </c>
      <c r="AR17" s="20"/>
      <c r="BE17" s="200"/>
      <c r="BS17" s="17" t="s">
        <v>30</v>
      </c>
    </row>
    <row r="18" spans="1:71" s="1" customFormat="1" ht="6.95" customHeight="1">
      <c r="B18" s="20"/>
      <c r="AR18" s="20"/>
      <c r="BE18" s="200"/>
      <c r="BS18" s="17" t="s">
        <v>6</v>
      </c>
    </row>
    <row r="19" spans="1:71" s="1" customFormat="1" ht="12" customHeight="1">
      <c r="B19" s="20"/>
      <c r="D19" s="27" t="s">
        <v>31</v>
      </c>
      <c r="AK19" s="27" t="s">
        <v>25</v>
      </c>
      <c r="AN19" s="25" t="s">
        <v>1</v>
      </c>
      <c r="AR19" s="20"/>
      <c r="BE19" s="200"/>
      <c r="BS19" s="17" t="s">
        <v>6</v>
      </c>
    </row>
    <row r="20" spans="1:71" s="1" customFormat="1" ht="18.399999999999999" customHeight="1">
      <c r="B20" s="20"/>
      <c r="E20" s="25" t="s">
        <v>21</v>
      </c>
      <c r="AK20" s="27" t="s">
        <v>26</v>
      </c>
      <c r="AN20" s="25" t="s">
        <v>1</v>
      </c>
      <c r="AR20" s="20"/>
      <c r="BE20" s="200"/>
      <c r="BS20" s="17" t="s">
        <v>30</v>
      </c>
    </row>
    <row r="21" spans="1:71" s="1" customFormat="1" ht="6.95" customHeight="1">
      <c r="B21" s="20"/>
      <c r="AR21" s="20"/>
      <c r="BE21" s="200"/>
    </row>
    <row r="22" spans="1:71" s="1" customFormat="1" ht="12" customHeight="1">
      <c r="B22" s="20"/>
      <c r="D22" s="27" t="s">
        <v>32</v>
      </c>
      <c r="AR22" s="20"/>
      <c r="BE22" s="200"/>
    </row>
    <row r="23" spans="1:71" s="1" customFormat="1" ht="16.5" customHeight="1">
      <c r="B23" s="20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20"/>
      <c r="BE23" s="200"/>
    </row>
    <row r="24" spans="1:71" s="1" customFormat="1" ht="6.95" customHeight="1">
      <c r="B24" s="20"/>
      <c r="AR24" s="20"/>
      <c r="BE24" s="200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0"/>
    </row>
    <row r="26" spans="1:71" s="2" customFormat="1" ht="25.9" customHeight="1">
      <c r="A26" s="32"/>
      <c r="B26" s="33"/>
      <c r="C26" s="32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08">
        <f>ROUND(AG94,2)</f>
        <v>0</v>
      </c>
      <c r="AL26" s="209"/>
      <c r="AM26" s="209"/>
      <c r="AN26" s="209"/>
      <c r="AO26" s="209"/>
      <c r="AP26" s="32"/>
      <c r="AQ26" s="32"/>
      <c r="AR26" s="33"/>
      <c r="BE26" s="200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00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10" t="s">
        <v>34</v>
      </c>
      <c r="M28" s="210"/>
      <c r="N28" s="210"/>
      <c r="O28" s="210"/>
      <c r="P28" s="210"/>
      <c r="Q28" s="32"/>
      <c r="R28" s="32"/>
      <c r="S28" s="32"/>
      <c r="T28" s="32"/>
      <c r="U28" s="32"/>
      <c r="V28" s="32"/>
      <c r="W28" s="210" t="s">
        <v>35</v>
      </c>
      <c r="X28" s="210"/>
      <c r="Y28" s="210"/>
      <c r="Z28" s="210"/>
      <c r="AA28" s="210"/>
      <c r="AB28" s="210"/>
      <c r="AC28" s="210"/>
      <c r="AD28" s="210"/>
      <c r="AE28" s="210"/>
      <c r="AF28" s="32"/>
      <c r="AG28" s="32"/>
      <c r="AH28" s="32"/>
      <c r="AI28" s="32"/>
      <c r="AJ28" s="32"/>
      <c r="AK28" s="210" t="s">
        <v>36</v>
      </c>
      <c r="AL28" s="210"/>
      <c r="AM28" s="210"/>
      <c r="AN28" s="210"/>
      <c r="AO28" s="210"/>
      <c r="AP28" s="32"/>
      <c r="AQ28" s="32"/>
      <c r="AR28" s="33"/>
      <c r="BE28" s="200"/>
    </row>
    <row r="29" spans="1:71" s="3" customFormat="1" ht="14.45" customHeight="1">
      <c r="B29" s="37"/>
      <c r="D29" s="27" t="s">
        <v>37</v>
      </c>
      <c r="F29" s="27" t="s">
        <v>38</v>
      </c>
      <c r="L29" s="213">
        <v>0.21</v>
      </c>
      <c r="M29" s="212"/>
      <c r="N29" s="212"/>
      <c r="O29" s="212"/>
      <c r="P29" s="212"/>
      <c r="W29" s="211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K29" s="211">
        <f>ROUND(AV94, 2)</f>
        <v>0</v>
      </c>
      <c r="AL29" s="212"/>
      <c r="AM29" s="212"/>
      <c r="AN29" s="212"/>
      <c r="AO29" s="212"/>
      <c r="AR29" s="37"/>
      <c r="BE29" s="201"/>
    </row>
    <row r="30" spans="1:71" s="3" customFormat="1" ht="14.45" customHeight="1">
      <c r="B30" s="37"/>
      <c r="F30" s="27" t="s">
        <v>39</v>
      </c>
      <c r="L30" s="213">
        <v>0.12</v>
      </c>
      <c r="M30" s="212"/>
      <c r="N30" s="212"/>
      <c r="O30" s="212"/>
      <c r="P30" s="212"/>
      <c r="W30" s="211">
        <f>ROUND(BA94, 2)</f>
        <v>0</v>
      </c>
      <c r="X30" s="212"/>
      <c r="Y30" s="212"/>
      <c r="Z30" s="212"/>
      <c r="AA30" s="212"/>
      <c r="AB30" s="212"/>
      <c r="AC30" s="212"/>
      <c r="AD30" s="212"/>
      <c r="AE30" s="212"/>
      <c r="AK30" s="211">
        <f>ROUND(AW94, 2)</f>
        <v>0</v>
      </c>
      <c r="AL30" s="212"/>
      <c r="AM30" s="212"/>
      <c r="AN30" s="212"/>
      <c r="AO30" s="212"/>
      <c r="AR30" s="37"/>
      <c r="BE30" s="201"/>
    </row>
    <row r="31" spans="1:71" s="3" customFormat="1" ht="14.45" hidden="1" customHeight="1">
      <c r="B31" s="37"/>
      <c r="F31" s="27" t="s">
        <v>40</v>
      </c>
      <c r="L31" s="213">
        <v>0.21</v>
      </c>
      <c r="M31" s="212"/>
      <c r="N31" s="212"/>
      <c r="O31" s="212"/>
      <c r="P31" s="212"/>
      <c r="W31" s="211">
        <f>ROUND(BB94, 2)</f>
        <v>0</v>
      </c>
      <c r="X31" s="212"/>
      <c r="Y31" s="212"/>
      <c r="Z31" s="212"/>
      <c r="AA31" s="212"/>
      <c r="AB31" s="212"/>
      <c r="AC31" s="212"/>
      <c r="AD31" s="212"/>
      <c r="AE31" s="212"/>
      <c r="AK31" s="211">
        <v>0</v>
      </c>
      <c r="AL31" s="212"/>
      <c r="AM31" s="212"/>
      <c r="AN31" s="212"/>
      <c r="AO31" s="212"/>
      <c r="AR31" s="37"/>
      <c r="BE31" s="201"/>
    </row>
    <row r="32" spans="1:71" s="3" customFormat="1" ht="14.45" hidden="1" customHeight="1">
      <c r="B32" s="37"/>
      <c r="F32" s="27" t="s">
        <v>41</v>
      </c>
      <c r="L32" s="213">
        <v>0.12</v>
      </c>
      <c r="M32" s="212"/>
      <c r="N32" s="212"/>
      <c r="O32" s="212"/>
      <c r="P32" s="212"/>
      <c r="W32" s="211">
        <f>ROUND(BC94, 2)</f>
        <v>0</v>
      </c>
      <c r="X32" s="212"/>
      <c r="Y32" s="212"/>
      <c r="Z32" s="212"/>
      <c r="AA32" s="212"/>
      <c r="AB32" s="212"/>
      <c r="AC32" s="212"/>
      <c r="AD32" s="212"/>
      <c r="AE32" s="212"/>
      <c r="AK32" s="211">
        <v>0</v>
      </c>
      <c r="AL32" s="212"/>
      <c r="AM32" s="212"/>
      <c r="AN32" s="212"/>
      <c r="AO32" s="212"/>
      <c r="AR32" s="37"/>
      <c r="BE32" s="201"/>
    </row>
    <row r="33" spans="1:57" s="3" customFormat="1" ht="14.45" hidden="1" customHeight="1">
      <c r="B33" s="37"/>
      <c r="F33" s="27" t="s">
        <v>42</v>
      </c>
      <c r="L33" s="213">
        <v>0</v>
      </c>
      <c r="M33" s="212"/>
      <c r="N33" s="212"/>
      <c r="O33" s="212"/>
      <c r="P33" s="212"/>
      <c r="W33" s="211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K33" s="211">
        <v>0</v>
      </c>
      <c r="AL33" s="212"/>
      <c r="AM33" s="212"/>
      <c r="AN33" s="212"/>
      <c r="AO33" s="212"/>
      <c r="AR33" s="37"/>
      <c r="BE33" s="201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00"/>
    </row>
    <row r="35" spans="1:57" s="2" customFormat="1" ht="25.9" customHeight="1">
      <c r="A35" s="32"/>
      <c r="B35" s="33"/>
      <c r="C35" s="38"/>
      <c r="D35" s="39" t="s">
        <v>43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44</v>
      </c>
      <c r="U35" s="40"/>
      <c r="V35" s="40"/>
      <c r="W35" s="40"/>
      <c r="X35" s="214" t="s">
        <v>45</v>
      </c>
      <c r="Y35" s="215"/>
      <c r="Z35" s="215"/>
      <c r="AA35" s="215"/>
      <c r="AB35" s="215"/>
      <c r="AC35" s="40"/>
      <c r="AD35" s="40"/>
      <c r="AE35" s="40"/>
      <c r="AF35" s="40"/>
      <c r="AG35" s="40"/>
      <c r="AH35" s="40"/>
      <c r="AI35" s="40"/>
      <c r="AJ35" s="40"/>
      <c r="AK35" s="216">
        <f>SUM(AK26:AK33)</f>
        <v>0</v>
      </c>
      <c r="AL35" s="215"/>
      <c r="AM35" s="215"/>
      <c r="AN35" s="215"/>
      <c r="AO35" s="217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2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2"/>
      <c r="B60" s="33"/>
      <c r="C60" s="32"/>
      <c r="D60" s="45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48</v>
      </c>
      <c r="AI60" s="35"/>
      <c r="AJ60" s="35"/>
      <c r="AK60" s="35"/>
      <c r="AL60" s="35"/>
      <c r="AM60" s="45" t="s">
        <v>49</v>
      </c>
      <c r="AN60" s="35"/>
      <c r="AO60" s="35"/>
      <c r="AP60" s="32"/>
      <c r="AQ60" s="32"/>
      <c r="AR60" s="33"/>
      <c r="BE60" s="32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2"/>
      <c r="B64" s="33"/>
      <c r="C64" s="32"/>
      <c r="D64" s="43" t="s">
        <v>50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51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32"/>
      <c r="B75" s="33"/>
      <c r="C75" s="32"/>
      <c r="D75" s="45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48</v>
      </c>
      <c r="AI75" s="35"/>
      <c r="AJ75" s="35"/>
      <c r="AK75" s="35"/>
      <c r="AL75" s="35"/>
      <c r="AM75" s="45" t="s">
        <v>49</v>
      </c>
      <c r="AN75" s="35"/>
      <c r="AO75" s="35"/>
      <c r="AP75" s="32"/>
      <c r="AQ75" s="32"/>
      <c r="AR75" s="33"/>
      <c r="BE75" s="32"/>
    </row>
    <row r="76" spans="1:57" s="2" customFormat="1" ht="11.25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1" t="s">
        <v>52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13</v>
      </c>
      <c r="L84" s="4" t="str">
        <f>K5</f>
        <v>20260123</v>
      </c>
      <c r="AR84" s="51"/>
    </row>
    <row r="85" spans="1:91" s="5" customFormat="1" ht="36.950000000000003" customHeight="1">
      <c r="B85" s="52"/>
      <c r="C85" s="53" t="s">
        <v>16</v>
      </c>
      <c r="L85" s="218" t="str">
        <f>K6</f>
        <v>ZPEVNĚNÁ PLOCHA U KOUPACÍHO BIOTOPU - OTASLAVICE</v>
      </c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20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 xml:space="preserve"> 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20" t="str">
        <f>IF(AN8= "","",AN8)</f>
        <v>23. 1. 2026</v>
      </c>
      <c r="AN87" s="220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24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29</v>
      </c>
      <c r="AJ89" s="32"/>
      <c r="AK89" s="32"/>
      <c r="AL89" s="32"/>
      <c r="AM89" s="221" t="str">
        <f>IF(E17="","",E17)</f>
        <v xml:space="preserve"> </v>
      </c>
      <c r="AN89" s="222"/>
      <c r="AO89" s="222"/>
      <c r="AP89" s="222"/>
      <c r="AQ89" s="32"/>
      <c r="AR89" s="33"/>
      <c r="AS89" s="223" t="s">
        <v>53</v>
      </c>
      <c r="AT89" s="224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>
      <c r="A90" s="32"/>
      <c r="B90" s="33"/>
      <c r="C90" s="27" t="s">
        <v>27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31</v>
      </c>
      <c r="AJ90" s="32"/>
      <c r="AK90" s="32"/>
      <c r="AL90" s="32"/>
      <c r="AM90" s="221" t="str">
        <f>IF(E20="","",E20)</f>
        <v xml:space="preserve"> </v>
      </c>
      <c r="AN90" s="222"/>
      <c r="AO90" s="222"/>
      <c r="AP90" s="222"/>
      <c r="AQ90" s="32"/>
      <c r="AR90" s="33"/>
      <c r="AS90" s="225"/>
      <c r="AT90" s="226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25"/>
      <c r="AT91" s="226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27" t="s">
        <v>54</v>
      </c>
      <c r="D92" s="228"/>
      <c r="E92" s="228"/>
      <c r="F92" s="228"/>
      <c r="G92" s="228"/>
      <c r="H92" s="60"/>
      <c r="I92" s="229" t="s">
        <v>55</v>
      </c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30" t="s">
        <v>56</v>
      </c>
      <c r="AH92" s="228"/>
      <c r="AI92" s="228"/>
      <c r="AJ92" s="228"/>
      <c r="AK92" s="228"/>
      <c r="AL92" s="228"/>
      <c r="AM92" s="228"/>
      <c r="AN92" s="229" t="s">
        <v>57</v>
      </c>
      <c r="AO92" s="228"/>
      <c r="AP92" s="231"/>
      <c r="AQ92" s="61" t="s">
        <v>58</v>
      </c>
      <c r="AR92" s="33"/>
      <c r="AS92" s="62" t="s">
        <v>59</v>
      </c>
      <c r="AT92" s="63" t="s">
        <v>60</v>
      </c>
      <c r="AU92" s="63" t="s">
        <v>61</v>
      </c>
      <c r="AV92" s="63" t="s">
        <v>62</v>
      </c>
      <c r="AW92" s="63" t="s">
        <v>63</v>
      </c>
      <c r="AX92" s="63" t="s">
        <v>64</v>
      </c>
      <c r="AY92" s="63" t="s">
        <v>65</v>
      </c>
      <c r="AZ92" s="63" t="s">
        <v>66</v>
      </c>
      <c r="BA92" s="63" t="s">
        <v>67</v>
      </c>
      <c r="BB92" s="63" t="s">
        <v>68</v>
      </c>
      <c r="BC92" s="63" t="s">
        <v>69</v>
      </c>
      <c r="BD92" s="64" t="s">
        <v>70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71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35">
        <f>ROUND(SUM(AG95:AG96),2)</f>
        <v>0</v>
      </c>
      <c r="AH94" s="235"/>
      <c r="AI94" s="235"/>
      <c r="AJ94" s="235"/>
      <c r="AK94" s="235"/>
      <c r="AL94" s="235"/>
      <c r="AM94" s="235"/>
      <c r="AN94" s="236">
        <f>SUM(AG94,AT94)</f>
        <v>0</v>
      </c>
      <c r="AO94" s="236"/>
      <c r="AP94" s="236"/>
      <c r="AQ94" s="72" t="s">
        <v>1</v>
      </c>
      <c r="AR94" s="68"/>
      <c r="AS94" s="73">
        <f>ROUND(SUM(AS95:AS96),2)</f>
        <v>0</v>
      </c>
      <c r="AT94" s="74">
        <f>ROUND(SUM(AV94:AW94),2)</f>
        <v>0</v>
      </c>
      <c r="AU94" s="75">
        <f>ROUND(SUM(AU95:AU96),5)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ROUND(SUM(AZ95:AZ96),2)</f>
        <v>0</v>
      </c>
      <c r="BA94" s="74">
        <f>ROUND(SUM(BA95:BA96),2)</f>
        <v>0</v>
      </c>
      <c r="BB94" s="74">
        <f>ROUND(SUM(BB95:BB96),2)</f>
        <v>0</v>
      </c>
      <c r="BC94" s="74">
        <f>ROUND(SUM(BC95:BC96),2)</f>
        <v>0</v>
      </c>
      <c r="BD94" s="76">
        <f>ROUND(SUM(BD95:BD96),2)</f>
        <v>0</v>
      </c>
      <c r="BS94" s="77" t="s">
        <v>72</v>
      </c>
      <c r="BT94" s="77" t="s">
        <v>73</v>
      </c>
      <c r="BU94" s="78" t="s">
        <v>74</v>
      </c>
      <c r="BV94" s="77" t="s">
        <v>75</v>
      </c>
      <c r="BW94" s="77" t="s">
        <v>4</v>
      </c>
      <c r="BX94" s="77" t="s">
        <v>76</v>
      </c>
      <c r="CL94" s="77" t="s">
        <v>1</v>
      </c>
    </row>
    <row r="95" spans="1:91" s="7" customFormat="1" ht="16.5" customHeight="1">
      <c r="A95" s="79" t="s">
        <v>77</v>
      </c>
      <c r="B95" s="80"/>
      <c r="C95" s="81"/>
      <c r="D95" s="234" t="s">
        <v>78</v>
      </c>
      <c r="E95" s="234"/>
      <c r="F95" s="234"/>
      <c r="G95" s="234"/>
      <c r="H95" s="234"/>
      <c r="I95" s="82"/>
      <c r="J95" s="234" t="s">
        <v>79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2">
        <f>'01 - 1'!J30</f>
        <v>0</v>
      </c>
      <c r="AH95" s="233"/>
      <c r="AI95" s="233"/>
      <c r="AJ95" s="233"/>
      <c r="AK95" s="233"/>
      <c r="AL95" s="233"/>
      <c r="AM95" s="233"/>
      <c r="AN95" s="232">
        <f>SUM(AG95,AT95)</f>
        <v>0</v>
      </c>
      <c r="AO95" s="233"/>
      <c r="AP95" s="233"/>
      <c r="AQ95" s="83" t="s">
        <v>80</v>
      </c>
      <c r="AR95" s="80"/>
      <c r="AS95" s="84">
        <v>0</v>
      </c>
      <c r="AT95" s="85">
        <f>ROUND(SUM(AV95:AW95),2)</f>
        <v>0</v>
      </c>
      <c r="AU95" s="86">
        <f>'01 - 1'!P125</f>
        <v>0</v>
      </c>
      <c r="AV95" s="85">
        <f>'01 - 1'!J33</f>
        <v>0</v>
      </c>
      <c r="AW95" s="85">
        <f>'01 - 1'!J34</f>
        <v>0</v>
      </c>
      <c r="AX95" s="85">
        <f>'01 - 1'!J35</f>
        <v>0</v>
      </c>
      <c r="AY95" s="85">
        <f>'01 - 1'!J36</f>
        <v>0</v>
      </c>
      <c r="AZ95" s="85">
        <f>'01 - 1'!F33</f>
        <v>0</v>
      </c>
      <c r="BA95" s="85">
        <f>'01 - 1'!F34</f>
        <v>0</v>
      </c>
      <c r="BB95" s="85">
        <f>'01 - 1'!F35</f>
        <v>0</v>
      </c>
      <c r="BC95" s="85">
        <f>'01 - 1'!F36</f>
        <v>0</v>
      </c>
      <c r="BD95" s="87">
        <f>'01 - 1'!F37</f>
        <v>0</v>
      </c>
      <c r="BT95" s="88" t="s">
        <v>79</v>
      </c>
      <c r="BV95" s="88" t="s">
        <v>75</v>
      </c>
      <c r="BW95" s="88" t="s">
        <v>81</v>
      </c>
      <c r="BX95" s="88" t="s">
        <v>4</v>
      </c>
      <c r="CL95" s="88" t="s">
        <v>1</v>
      </c>
      <c r="CM95" s="88" t="s">
        <v>82</v>
      </c>
    </row>
    <row r="96" spans="1:91" s="7" customFormat="1" ht="16.5" customHeight="1">
      <c r="A96" s="79" t="s">
        <v>77</v>
      </c>
      <c r="B96" s="80"/>
      <c r="C96" s="81"/>
      <c r="D96" s="234" t="s">
        <v>83</v>
      </c>
      <c r="E96" s="234"/>
      <c r="F96" s="234"/>
      <c r="G96" s="234"/>
      <c r="H96" s="234"/>
      <c r="I96" s="82"/>
      <c r="J96" s="234" t="s">
        <v>84</v>
      </c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2">
        <f>'VRN - Vedlejší rozpočtové...'!J30</f>
        <v>0</v>
      </c>
      <c r="AH96" s="233"/>
      <c r="AI96" s="233"/>
      <c r="AJ96" s="233"/>
      <c r="AK96" s="233"/>
      <c r="AL96" s="233"/>
      <c r="AM96" s="233"/>
      <c r="AN96" s="232">
        <f>SUM(AG96,AT96)</f>
        <v>0</v>
      </c>
      <c r="AO96" s="233"/>
      <c r="AP96" s="233"/>
      <c r="AQ96" s="83" t="s">
        <v>80</v>
      </c>
      <c r="AR96" s="80"/>
      <c r="AS96" s="89">
        <v>0</v>
      </c>
      <c r="AT96" s="90">
        <f>ROUND(SUM(AV96:AW96),2)</f>
        <v>0</v>
      </c>
      <c r="AU96" s="91">
        <f>'VRN - Vedlejší rozpočtové...'!P120</f>
        <v>0</v>
      </c>
      <c r="AV96" s="90">
        <f>'VRN - Vedlejší rozpočtové...'!J33</f>
        <v>0</v>
      </c>
      <c r="AW96" s="90">
        <f>'VRN - Vedlejší rozpočtové...'!J34</f>
        <v>0</v>
      </c>
      <c r="AX96" s="90">
        <f>'VRN - Vedlejší rozpočtové...'!J35</f>
        <v>0</v>
      </c>
      <c r="AY96" s="90">
        <f>'VRN - Vedlejší rozpočtové...'!J36</f>
        <v>0</v>
      </c>
      <c r="AZ96" s="90">
        <f>'VRN - Vedlejší rozpočtové...'!F33</f>
        <v>0</v>
      </c>
      <c r="BA96" s="90">
        <f>'VRN - Vedlejší rozpočtové...'!F34</f>
        <v>0</v>
      </c>
      <c r="BB96" s="90">
        <f>'VRN - Vedlejší rozpočtové...'!F35</f>
        <v>0</v>
      </c>
      <c r="BC96" s="90">
        <f>'VRN - Vedlejší rozpočtové...'!F36</f>
        <v>0</v>
      </c>
      <c r="BD96" s="92">
        <f>'VRN - Vedlejší rozpočtové...'!F37</f>
        <v>0</v>
      </c>
      <c r="BT96" s="88" t="s">
        <v>79</v>
      </c>
      <c r="BV96" s="88" t="s">
        <v>75</v>
      </c>
      <c r="BW96" s="88" t="s">
        <v>85</v>
      </c>
      <c r="BX96" s="88" t="s">
        <v>4</v>
      </c>
      <c r="CL96" s="88" t="s">
        <v>1</v>
      </c>
      <c r="CM96" s="88" t="s">
        <v>82</v>
      </c>
    </row>
    <row r="97" spans="1:57" s="2" customFormat="1" ht="30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s="2" customFormat="1" ht="6.95" customHeight="1">
      <c r="A98" s="32"/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33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</sheetData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1'!C2" display="/" xr:uid="{00000000-0004-0000-0000-000000000000}"/>
    <hyperlink ref="A9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69"/>
  <sheetViews>
    <sheetView showGridLines="0" topLeftCell="A93" workbookViewId="0">
      <selection activeCell="I259" sqref="I25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7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7" t="s">
        <v>81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1:46" s="1" customFormat="1" ht="24.95" customHeight="1">
      <c r="B4" s="20"/>
      <c r="D4" s="21" t="s">
        <v>86</v>
      </c>
      <c r="L4" s="20"/>
      <c r="M4" s="93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38" t="str">
        <f>'Rekapitulace stavby'!K6</f>
        <v>ZPEVNĚNÁ PLOCHA U KOUPACÍHO BIOTOPU - OTASLAVICE</v>
      </c>
      <c r="F7" s="239"/>
      <c r="G7" s="239"/>
      <c r="H7" s="239"/>
      <c r="L7" s="20"/>
    </row>
    <row r="8" spans="1:46" s="2" customFormat="1" ht="12" customHeight="1">
      <c r="A8" s="32"/>
      <c r="B8" s="33"/>
      <c r="C8" s="32"/>
      <c r="D8" s="27" t="s">
        <v>87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8" t="s">
        <v>88</v>
      </c>
      <c r="F9" s="240"/>
      <c r="G9" s="240"/>
      <c r="H9" s="24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23. 1. 2026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26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1" t="str">
        <f>'Rekapitulace stavby'!E14</f>
        <v>Vyplň údaj</v>
      </c>
      <c r="F18" s="202"/>
      <c r="G18" s="202"/>
      <c r="H18" s="202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26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26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4"/>
      <c r="B27" s="95"/>
      <c r="C27" s="94"/>
      <c r="D27" s="94"/>
      <c r="E27" s="207" t="s">
        <v>1</v>
      </c>
      <c r="F27" s="207"/>
      <c r="G27" s="207"/>
      <c r="H27" s="20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7" t="s">
        <v>33</v>
      </c>
      <c r="E30" s="32"/>
      <c r="F30" s="32"/>
      <c r="G30" s="32"/>
      <c r="H30" s="32"/>
      <c r="I30" s="32"/>
      <c r="J30" s="71">
        <f>ROUND(J125,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35</v>
      </c>
      <c r="G32" s="32"/>
      <c r="H32" s="32"/>
      <c r="I32" s="36" t="s">
        <v>34</v>
      </c>
      <c r="J32" s="36" t="s">
        <v>36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98" t="s">
        <v>37</v>
      </c>
      <c r="E33" s="27" t="s">
        <v>38</v>
      </c>
      <c r="F33" s="99">
        <f>ROUND((SUM(BE125:BE268)),  2)</f>
        <v>0</v>
      </c>
      <c r="G33" s="32"/>
      <c r="H33" s="32"/>
      <c r="I33" s="100">
        <v>0.21</v>
      </c>
      <c r="J33" s="99">
        <f>ROUND(((SUM(BE125:BE268))*I33),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39</v>
      </c>
      <c r="F34" s="99">
        <f>ROUND((SUM(BF125:BF268)),  2)</f>
        <v>0</v>
      </c>
      <c r="G34" s="32"/>
      <c r="H34" s="32"/>
      <c r="I34" s="100">
        <v>0.12</v>
      </c>
      <c r="J34" s="99">
        <f>ROUND(((SUM(BF125:BF268))*I34),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40</v>
      </c>
      <c r="F35" s="99">
        <f>ROUND((SUM(BG125:BG268)),  2)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41</v>
      </c>
      <c r="F36" s="99">
        <f>ROUND((SUM(BH125:BH268)),  2)</f>
        <v>0</v>
      </c>
      <c r="G36" s="32"/>
      <c r="H36" s="32"/>
      <c r="I36" s="100">
        <v>0.12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42</v>
      </c>
      <c r="F37" s="99">
        <f>ROUND((SUM(BI125:BI268)),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1"/>
      <c r="D39" s="102" t="s">
        <v>43</v>
      </c>
      <c r="E39" s="60"/>
      <c r="F39" s="60"/>
      <c r="G39" s="103" t="s">
        <v>44</v>
      </c>
      <c r="H39" s="104" t="s">
        <v>45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07" t="s">
        <v>49</v>
      </c>
      <c r="G61" s="45" t="s">
        <v>48</v>
      </c>
      <c r="H61" s="35"/>
      <c r="I61" s="35"/>
      <c r="J61" s="108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07" t="s">
        <v>49</v>
      </c>
      <c r="G76" s="45" t="s">
        <v>48</v>
      </c>
      <c r="H76" s="35"/>
      <c r="I76" s="35"/>
      <c r="J76" s="108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89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38" t="str">
        <f>E7</f>
        <v>ZPEVNĚNÁ PLOCHA U KOUPACÍHO BIOTOPU - OTASLAVICE</v>
      </c>
      <c r="F85" s="239"/>
      <c r="G85" s="239"/>
      <c r="H85" s="239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87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18" t="str">
        <f>E9</f>
        <v>01 - 1</v>
      </c>
      <c r="F87" s="240"/>
      <c r="G87" s="240"/>
      <c r="H87" s="24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>23. 1. 2026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2"/>
      <c r="E91" s="32"/>
      <c r="F91" s="25" t="str">
        <f>E15</f>
        <v xml:space="preserve"> </v>
      </c>
      <c r="G91" s="32"/>
      <c r="H91" s="32"/>
      <c r="I91" s="27" t="s">
        <v>29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90</v>
      </c>
      <c r="D94" s="101"/>
      <c r="E94" s="101"/>
      <c r="F94" s="101"/>
      <c r="G94" s="101"/>
      <c r="H94" s="101"/>
      <c r="I94" s="101"/>
      <c r="J94" s="110" t="s">
        <v>91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1" t="s">
        <v>92</v>
      </c>
      <c r="D96" s="32"/>
      <c r="E96" s="32"/>
      <c r="F96" s="32"/>
      <c r="G96" s="32"/>
      <c r="H96" s="32"/>
      <c r="I96" s="32"/>
      <c r="J96" s="71">
        <f>J125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93</v>
      </c>
    </row>
    <row r="97" spans="1:31" s="9" customFormat="1" ht="24.95" customHeight="1">
      <c r="B97" s="112"/>
      <c r="D97" s="113" t="s">
        <v>94</v>
      </c>
      <c r="E97" s="114"/>
      <c r="F97" s="114"/>
      <c r="G97" s="114"/>
      <c r="H97" s="114"/>
      <c r="I97" s="114"/>
      <c r="J97" s="115">
        <f>J126</f>
        <v>0</v>
      </c>
      <c r="L97" s="112"/>
    </row>
    <row r="98" spans="1:31" s="10" customFormat="1" ht="19.899999999999999" customHeight="1">
      <c r="B98" s="116"/>
      <c r="D98" s="117" t="s">
        <v>95</v>
      </c>
      <c r="E98" s="118"/>
      <c r="F98" s="118"/>
      <c r="G98" s="118"/>
      <c r="H98" s="118"/>
      <c r="I98" s="118"/>
      <c r="J98" s="119">
        <f>J127</f>
        <v>0</v>
      </c>
      <c r="L98" s="116"/>
    </row>
    <row r="99" spans="1:31" s="10" customFormat="1" ht="19.899999999999999" customHeight="1">
      <c r="B99" s="116"/>
      <c r="D99" s="117" t="s">
        <v>96</v>
      </c>
      <c r="E99" s="118"/>
      <c r="F99" s="118"/>
      <c r="G99" s="118"/>
      <c r="H99" s="118"/>
      <c r="I99" s="118"/>
      <c r="J99" s="119">
        <f>J166</f>
        <v>0</v>
      </c>
      <c r="L99" s="116"/>
    </row>
    <row r="100" spans="1:31" s="10" customFormat="1" ht="19.899999999999999" customHeight="1">
      <c r="B100" s="116"/>
      <c r="D100" s="117" t="s">
        <v>97</v>
      </c>
      <c r="E100" s="118"/>
      <c r="F100" s="118"/>
      <c r="G100" s="118"/>
      <c r="H100" s="118"/>
      <c r="I100" s="118"/>
      <c r="J100" s="119">
        <f>J171</f>
        <v>0</v>
      </c>
      <c r="L100" s="116"/>
    </row>
    <row r="101" spans="1:31" s="10" customFormat="1" ht="19.899999999999999" customHeight="1">
      <c r="B101" s="116"/>
      <c r="D101" s="117" t="s">
        <v>98</v>
      </c>
      <c r="E101" s="118"/>
      <c r="F101" s="118"/>
      <c r="G101" s="118"/>
      <c r="H101" s="118"/>
      <c r="I101" s="118"/>
      <c r="J101" s="119">
        <f>J182</f>
        <v>0</v>
      </c>
      <c r="L101" s="116"/>
    </row>
    <row r="102" spans="1:31" s="10" customFormat="1" ht="19.899999999999999" customHeight="1">
      <c r="B102" s="116"/>
      <c r="D102" s="117" t="s">
        <v>99</v>
      </c>
      <c r="E102" s="118"/>
      <c r="F102" s="118"/>
      <c r="G102" s="118"/>
      <c r="H102" s="118"/>
      <c r="I102" s="118"/>
      <c r="J102" s="119">
        <f>J235</f>
        <v>0</v>
      </c>
      <c r="L102" s="116"/>
    </row>
    <row r="103" spans="1:31" s="10" customFormat="1" ht="19.899999999999999" customHeight="1">
      <c r="B103" s="116"/>
      <c r="D103" s="117" t="s">
        <v>100</v>
      </c>
      <c r="E103" s="118"/>
      <c r="F103" s="118"/>
      <c r="G103" s="118"/>
      <c r="H103" s="118"/>
      <c r="I103" s="118"/>
      <c r="J103" s="119">
        <f>J238</f>
        <v>0</v>
      </c>
      <c r="L103" s="116"/>
    </row>
    <row r="104" spans="1:31" s="10" customFormat="1" ht="19.899999999999999" customHeight="1">
      <c r="B104" s="116"/>
      <c r="D104" s="117" t="s">
        <v>101</v>
      </c>
      <c r="E104" s="118"/>
      <c r="F104" s="118"/>
      <c r="G104" s="118"/>
      <c r="H104" s="118"/>
      <c r="I104" s="118"/>
      <c r="J104" s="119">
        <f>J258</f>
        <v>0</v>
      </c>
      <c r="L104" s="116"/>
    </row>
    <row r="105" spans="1:31" s="10" customFormat="1" ht="19.899999999999999" customHeight="1">
      <c r="B105" s="116"/>
      <c r="D105" s="117" t="s">
        <v>102</v>
      </c>
      <c r="E105" s="118"/>
      <c r="F105" s="118"/>
      <c r="G105" s="118"/>
      <c r="H105" s="118"/>
      <c r="I105" s="118"/>
      <c r="J105" s="119">
        <f>J267</f>
        <v>0</v>
      </c>
      <c r="L105" s="116"/>
    </row>
    <row r="106" spans="1:31" s="2" customFormat="1" ht="21.75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5" customHeight="1">
      <c r="A107" s="32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11" spans="1:31" s="2" customFormat="1" ht="6.95" customHeight="1">
      <c r="A111" s="32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24.95" customHeight="1">
      <c r="A112" s="32"/>
      <c r="B112" s="33"/>
      <c r="C112" s="21" t="s">
        <v>103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16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38" t="str">
        <f>E7</f>
        <v>ZPEVNĚNÁ PLOCHA U KOUPACÍHO BIOTOPU - OTASLAVICE</v>
      </c>
      <c r="F115" s="239"/>
      <c r="G115" s="239"/>
      <c r="H115" s="239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87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>
      <c r="A117" s="32"/>
      <c r="B117" s="33"/>
      <c r="C117" s="32"/>
      <c r="D117" s="32"/>
      <c r="E117" s="218" t="str">
        <f>E9</f>
        <v>01 - 1</v>
      </c>
      <c r="F117" s="240"/>
      <c r="G117" s="240"/>
      <c r="H117" s="240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20</v>
      </c>
      <c r="D119" s="32"/>
      <c r="E119" s="32"/>
      <c r="F119" s="25" t="str">
        <f>F12</f>
        <v xml:space="preserve"> </v>
      </c>
      <c r="G119" s="32"/>
      <c r="H119" s="32"/>
      <c r="I119" s="27" t="s">
        <v>22</v>
      </c>
      <c r="J119" s="55" t="str">
        <f>IF(J12="","",J12)</f>
        <v>23. 1. 2026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>
      <c r="A121" s="32"/>
      <c r="B121" s="33"/>
      <c r="C121" s="27" t="s">
        <v>24</v>
      </c>
      <c r="D121" s="32"/>
      <c r="E121" s="32"/>
      <c r="F121" s="25" t="str">
        <f>E15</f>
        <v xml:space="preserve"> </v>
      </c>
      <c r="G121" s="32"/>
      <c r="H121" s="32"/>
      <c r="I121" s="27" t="s">
        <v>29</v>
      </c>
      <c r="J121" s="30" t="str">
        <f>E21</f>
        <v xml:space="preserve"> 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2" customHeight="1">
      <c r="A122" s="32"/>
      <c r="B122" s="33"/>
      <c r="C122" s="27" t="s">
        <v>27</v>
      </c>
      <c r="D122" s="32"/>
      <c r="E122" s="32"/>
      <c r="F122" s="25" t="str">
        <f>IF(E18="","",E18)</f>
        <v>Vyplň údaj</v>
      </c>
      <c r="G122" s="32"/>
      <c r="H122" s="32"/>
      <c r="I122" s="27" t="s">
        <v>31</v>
      </c>
      <c r="J122" s="30" t="str">
        <f>E24</f>
        <v xml:space="preserve"> 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20"/>
      <c r="B124" s="121"/>
      <c r="C124" s="122" t="s">
        <v>104</v>
      </c>
      <c r="D124" s="123" t="s">
        <v>58</v>
      </c>
      <c r="E124" s="123" t="s">
        <v>54</v>
      </c>
      <c r="F124" s="123" t="s">
        <v>55</v>
      </c>
      <c r="G124" s="123" t="s">
        <v>105</v>
      </c>
      <c r="H124" s="123" t="s">
        <v>106</v>
      </c>
      <c r="I124" s="123" t="s">
        <v>107</v>
      </c>
      <c r="J124" s="124" t="s">
        <v>91</v>
      </c>
      <c r="K124" s="125" t="s">
        <v>108</v>
      </c>
      <c r="L124" s="126"/>
      <c r="M124" s="62" t="s">
        <v>1</v>
      </c>
      <c r="N124" s="63" t="s">
        <v>37</v>
      </c>
      <c r="O124" s="63" t="s">
        <v>109</v>
      </c>
      <c r="P124" s="63" t="s">
        <v>110</v>
      </c>
      <c r="Q124" s="63" t="s">
        <v>111</v>
      </c>
      <c r="R124" s="63" t="s">
        <v>112</v>
      </c>
      <c r="S124" s="63" t="s">
        <v>113</v>
      </c>
      <c r="T124" s="64" t="s">
        <v>114</v>
      </c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</row>
    <row r="125" spans="1:65" s="2" customFormat="1" ht="22.9" customHeight="1">
      <c r="A125" s="32"/>
      <c r="B125" s="33"/>
      <c r="C125" s="69" t="s">
        <v>115</v>
      </c>
      <c r="D125" s="32"/>
      <c r="E125" s="32"/>
      <c r="F125" s="32"/>
      <c r="G125" s="32"/>
      <c r="H125" s="32"/>
      <c r="I125" s="32"/>
      <c r="J125" s="127">
        <f>BK125</f>
        <v>0</v>
      </c>
      <c r="K125" s="32"/>
      <c r="L125" s="33"/>
      <c r="M125" s="65"/>
      <c r="N125" s="56"/>
      <c r="O125" s="66"/>
      <c r="P125" s="128">
        <f>P126</f>
        <v>0</v>
      </c>
      <c r="Q125" s="66"/>
      <c r="R125" s="128">
        <f>R126</f>
        <v>318.13658652999999</v>
      </c>
      <c r="S125" s="66"/>
      <c r="T125" s="129">
        <f>T126</f>
        <v>197.9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72</v>
      </c>
      <c r="AU125" s="17" t="s">
        <v>93</v>
      </c>
      <c r="BK125" s="130">
        <f>BK126</f>
        <v>0</v>
      </c>
    </row>
    <row r="126" spans="1:65" s="12" customFormat="1" ht="25.9" customHeight="1">
      <c r="B126" s="131"/>
      <c r="D126" s="132" t="s">
        <v>72</v>
      </c>
      <c r="E126" s="133" t="s">
        <v>116</v>
      </c>
      <c r="F126" s="133" t="s">
        <v>117</v>
      </c>
      <c r="I126" s="134"/>
      <c r="J126" s="135">
        <f>BK126</f>
        <v>0</v>
      </c>
      <c r="L126" s="131"/>
      <c r="M126" s="136"/>
      <c r="N126" s="137"/>
      <c r="O126" s="137"/>
      <c r="P126" s="138">
        <f>P127+P166+P171+P182+P235+P238+P258+P267</f>
        <v>0</v>
      </c>
      <c r="Q126" s="137"/>
      <c r="R126" s="138">
        <f>R127+R166+R171+R182+R235+R238+R258+R267</f>
        <v>318.13658652999999</v>
      </c>
      <c r="S126" s="137"/>
      <c r="T126" s="139">
        <f>T127+T166+T171+T182+T235+T238+T258+T267</f>
        <v>197.9</v>
      </c>
      <c r="AR126" s="132" t="s">
        <v>79</v>
      </c>
      <c r="AT126" s="140" t="s">
        <v>72</v>
      </c>
      <c r="AU126" s="140" t="s">
        <v>73</v>
      </c>
      <c r="AY126" s="132" t="s">
        <v>118</v>
      </c>
      <c r="BK126" s="141">
        <f>BK127+BK166+BK171+BK182+BK235+BK238+BK258+BK267</f>
        <v>0</v>
      </c>
    </row>
    <row r="127" spans="1:65" s="12" customFormat="1" ht="22.9" customHeight="1">
      <c r="B127" s="131"/>
      <c r="D127" s="132" t="s">
        <v>72</v>
      </c>
      <c r="E127" s="142" t="s">
        <v>79</v>
      </c>
      <c r="F127" s="142" t="s">
        <v>119</v>
      </c>
      <c r="I127" s="134"/>
      <c r="J127" s="143">
        <f>BK127</f>
        <v>0</v>
      </c>
      <c r="L127" s="131"/>
      <c r="M127" s="136"/>
      <c r="N127" s="137"/>
      <c r="O127" s="137"/>
      <c r="P127" s="138">
        <f>SUM(P128:P165)</f>
        <v>0</v>
      </c>
      <c r="Q127" s="137"/>
      <c r="R127" s="138">
        <f>SUM(R128:R165)</f>
        <v>0</v>
      </c>
      <c r="S127" s="137"/>
      <c r="T127" s="139">
        <f>SUM(T128:T165)</f>
        <v>197.9</v>
      </c>
      <c r="AR127" s="132" t="s">
        <v>79</v>
      </c>
      <c r="AT127" s="140" t="s">
        <v>72</v>
      </c>
      <c r="AU127" s="140" t="s">
        <v>79</v>
      </c>
      <c r="AY127" s="132" t="s">
        <v>118</v>
      </c>
      <c r="BK127" s="141">
        <f>SUM(BK128:BK165)</f>
        <v>0</v>
      </c>
    </row>
    <row r="128" spans="1:65" s="2" customFormat="1" ht="24.2" customHeight="1">
      <c r="A128" s="32"/>
      <c r="B128" s="144"/>
      <c r="C128" s="145" t="s">
        <v>79</v>
      </c>
      <c r="D128" s="145" t="s">
        <v>120</v>
      </c>
      <c r="E128" s="146" t="s">
        <v>121</v>
      </c>
      <c r="F128" s="147" t="s">
        <v>122</v>
      </c>
      <c r="G128" s="148" t="s">
        <v>123</v>
      </c>
      <c r="H128" s="149">
        <v>2</v>
      </c>
      <c r="I128" s="150"/>
      <c r="J128" s="151">
        <f>ROUND(I128*H128,2)</f>
        <v>0</v>
      </c>
      <c r="K128" s="152"/>
      <c r="L128" s="33"/>
      <c r="M128" s="153" t="s">
        <v>1</v>
      </c>
      <c r="N128" s="154" t="s">
        <v>38</v>
      </c>
      <c r="O128" s="58"/>
      <c r="P128" s="155">
        <f>O128*H128</f>
        <v>0</v>
      </c>
      <c r="Q128" s="155">
        <v>0</v>
      </c>
      <c r="R128" s="155">
        <f>Q128*H128</f>
        <v>0</v>
      </c>
      <c r="S128" s="155">
        <v>0</v>
      </c>
      <c r="T128" s="156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7" t="s">
        <v>124</v>
      </c>
      <c r="AT128" s="157" t="s">
        <v>120</v>
      </c>
      <c r="AU128" s="157" t="s">
        <v>82</v>
      </c>
      <c r="AY128" s="17" t="s">
        <v>118</v>
      </c>
      <c r="BE128" s="158">
        <f>IF(N128="základní",J128,0)</f>
        <v>0</v>
      </c>
      <c r="BF128" s="158">
        <f>IF(N128="snížená",J128,0)</f>
        <v>0</v>
      </c>
      <c r="BG128" s="158">
        <f>IF(N128="zákl. přenesená",J128,0)</f>
        <v>0</v>
      </c>
      <c r="BH128" s="158">
        <f>IF(N128="sníž. přenesená",J128,0)</f>
        <v>0</v>
      </c>
      <c r="BI128" s="158">
        <f>IF(N128="nulová",J128,0)</f>
        <v>0</v>
      </c>
      <c r="BJ128" s="17" t="s">
        <v>79</v>
      </c>
      <c r="BK128" s="158">
        <f>ROUND(I128*H128,2)</f>
        <v>0</v>
      </c>
      <c r="BL128" s="17" t="s">
        <v>124</v>
      </c>
      <c r="BM128" s="157" t="s">
        <v>125</v>
      </c>
    </row>
    <row r="129" spans="1:65" s="2" customFormat="1" ht="21.75" customHeight="1">
      <c r="A129" s="32"/>
      <c r="B129" s="144"/>
      <c r="C129" s="145" t="s">
        <v>82</v>
      </c>
      <c r="D129" s="145" t="s">
        <v>120</v>
      </c>
      <c r="E129" s="146" t="s">
        <v>126</v>
      </c>
      <c r="F129" s="147" t="s">
        <v>127</v>
      </c>
      <c r="G129" s="148" t="s">
        <v>123</v>
      </c>
      <c r="H129" s="149">
        <v>2</v>
      </c>
      <c r="I129" s="150"/>
      <c r="J129" s="151">
        <f>ROUND(I129*H129,2)</f>
        <v>0</v>
      </c>
      <c r="K129" s="152"/>
      <c r="L129" s="33"/>
      <c r="M129" s="153" t="s">
        <v>1</v>
      </c>
      <c r="N129" s="154" t="s">
        <v>38</v>
      </c>
      <c r="O129" s="58"/>
      <c r="P129" s="155">
        <f>O129*H129</f>
        <v>0</v>
      </c>
      <c r="Q129" s="155">
        <v>0</v>
      </c>
      <c r="R129" s="155">
        <f>Q129*H129</f>
        <v>0</v>
      </c>
      <c r="S129" s="155">
        <v>0</v>
      </c>
      <c r="T129" s="15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7" t="s">
        <v>124</v>
      </c>
      <c r="AT129" s="157" t="s">
        <v>120</v>
      </c>
      <c r="AU129" s="157" t="s">
        <v>82</v>
      </c>
      <c r="AY129" s="17" t="s">
        <v>118</v>
      </c>
      <c r="BE129" s="158">
        <f>IF(N129="základní",J129,0)</f>
        <v>0</v>
      </c>
      <c r="BF129" s="158">
        <f>IF(N129="snížená",J129,0)</f>
        <v>0</v>
      </c>
      <c r="BG129" s="158">
        <f>IF(N129="zákl. přenesená",J129,0)</f>
        <v>0</v>
      </c>
      <c r="BH129" s="158">
        <f>IF(N129="sníž. přenesená",J129,0)</f>
        <v>0</v>
      </c>
      <c r="BI129" s="158">
        <f>IF(N129="nulová",J129,0)</f>
        <v>0</v>
      </c>
      <c r="BJ129" s="17" t="s">
        <v>79</v>
      </c>
      <c r="BK129" s="158">
        <f>ROUND(I129*H129,2)</f>
        <v>0</v>
      </c>
      <c r="BL129" s="17" t="s">
        <v>124</v>
      </c>
      <c r="BM129" s="157" t="s">
        <v>128</v>
      </c>
    </row>
    <row r="130" spans="1:65" s="2" customFormat="1" ht="24.2" customHeight="1">
      <c r="A130" s="32"/>
      <c r="B130" s="144"/>
      <c r="C130" s="145" t="s">
        <v>129</v>
      </c>
      <c r="D130" s="145" t="s">
        <v>120</v>
      </c>
      <c r="E130" s="146" t="s">
        <v>130</v>
      </c>
      <c r="F130" s="147" t="s">
        <v>131</v>
      </c>
      <c r="G130" s="148" t="s">
        <v>132</v>
      </c>
      <c r="H130" s="149">
        <v>801</v>
      </c>
      <c r="I130" s="150"/>
      <c r="J130" s="151">
        <f>ROUND(I130*H130,2)</f>
        <v>0</v>
      </c>
      <c r="K130" s="152"/>
      <c r="L130" s="33"/>
      <c r="M130" s="153" t="s">
        <v>1</v>
      </c>
      <c r="N130" s="154" t="s">
        <v>38</v>
      </c>
      <c r="O130" s="58"/>
      <c r="P130" s="155">
        <f>O130*H130</f>
        <v>0</v>
      </c>
      <c r="Q130" s="155">
        <v>0</v>
      </c>
      <c r="R130" s="155">
        <f>Q130*H130</f>
        <v>0</v>
      </c>
      <c r="S130" s="155">
        <v>0.22</v>
      </c>
      <c r="T130" s="156">
        <f>S130*H130</f>
        <v>176.22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7" t="s">
        <v>124</v>
      </c>
      <c r="AT130" s="157" t="s">
        <v>120</v>
      </c>
      <c r="AU130" s="157" t="s">
        <v>82</v>
      </c>
      <c r="AY130" s="17" t="s">
        <v>118</v>
      </c>
      <c r="BE130" s="158">
        <f>IF(N130="základní",J130,0)</f>
        <v>0</v>
      </c>
      <c r="BF130" s="158">
        <f>IF(N130="snížená",J130,0)</f>
        <v>0</v>
      </c>
      <c r="BG130" s="158">
        <f>IF(N130="zákl. přenesená",J130,0)</f>
        <v>0</v>
      </c>
      <c r="BH130" s="158">
        <f>IF(N130="sníž. přenesená",J130,0)</f>
        <v>0</v>
      </c>
      <c r="BI130" s="158">
        <f>IF(N130="nulová",J130,0)</f>
        <v>0</v>
      </c>
      <c r="BJ130" s="17" t="s">
        <v>79</v>
      </c>
      <c r="BK130" s="158">
        <f>ROUND(I130*H130,2)</f>
        <v>0</v>
      </c>
      <c r="BL130" s="17" t="s">
        <v>124</v>
      </c>
      <c r="BM130" s="157" t="s">
        <v>133</v>
      </c>
    </row>
    <row r="131" spans="1:65" s="13" customFormat="1" ht="22.5">
      <c r="B131" s="159"/>
      <c r="D131" s="160" t="s">
        <v>134</v>
      </c>
      <c r="E131" s="161" t="s">
        <v>1</v>
      </c>
      <c r="F131" s="162" t="s">
        <v>135</v>
      </c>
      <c r="H131" s="161" t="s">
        <v>1</v>
      </c>
      <c r="I131" s="163"/>
      <c r="L131" s="159"/>
      <c r="M131" s="164"/>
      <c r="N131" s="165"/>
      <c r="O131" s="165"/>
      <c r="P131" s="165"/>
      <c r="Q131" s="165"/>
      <c r="R131" s="165"/>
      <c r="S131" s="165"/>
      <c r="T131" s="166"/>
      <c r="AT131" s="161" t="s">
        <v>134</v>
      </c>
      <c r="AU131" s="161" t="s">
        <v>82</v>
      </c>
      <c r="AV131" s="13" t="s">
        <v>79</v>
      </c>
      <c r="AW131" s="13" t="s">
        <v>30</v>
      </c>
      <c r="AX131" s="13" t="s">
        <v>73</v>
      </c>
      <c r="AY131" s="161" t="s">
        <v>118</v>
      </c>
    </row>
    <row r="132" spans="1:65" s="14" customFormat="1" ht="11.25">
      <c r="B132" s="167"/>
      <c r="D132" s="160" t="s">
        <v>134</v>
      </c>
      <c r="E132" s="168" t="s">
        <v>1</v>
      </c>
      <c r="F132" s="169" t="s">
        <v>136</v>
      </c>
      <c r="H132" s="170">
        <v>665</v>
      </c>
      <c r="I132" s="171"/>
      <c r="L132" s="167"/>
      <c r="M132" s="172"/>
      <c r="N132" s="173"/>
      <c r="O132" s="173"/>
      <c r="P132" s="173"/>
      <c r="Q132" s="173"/>
      <c r="R132" s="173"/>
      <c r="S132" s="173"/>
      <c r="T132" s="174"/>
      <c r="AT132" s="168" t="s">
        <v>134</v>
      </c>
      <c r="AU132" s="168" t="s">
        <v>82</v>
      </c>
      <c r="AV132" s="14" t="s">
        <v>82</v>
      </c>
      <c r="AW132" s="14" t="s">
        <v>30</v>
      </c>
      <c r="AX132" s="14" t="s">
        <v>73</v>
      </c>
      <c r="AY132" s="168" t="s">
        <v>118</v>
      </c>
    </row>
    <row r="133" spans="1:65" s="13" customFormat="1" ht="22.5">
      <c r="B133" s="159"/>
      <c r="D133" s="160" t="s">
        <v>134</v>
      </c>
      <c r="E133" s="161" t="s">
        <v>1</v>
      </c>
      <c r="F133" s="162" t="s">
        <v>137</v>
      </c>
      <c r="H133" s="161" t="s">
        <v>1</v>
      </c>
      <c r="I133" s="163"/>
      <c r="L133" s="159"/>
      <c r="M133" s="164"/>
      <c r="N133" s="165"/>
      <c r="O133" s="165"/>
      <c r="P133" s="165"/>
      <c r="Q133" s="165"/>
      <c r="R133" s="165"/>
      <c r="S133" s="165"/>
      <c r="T133" s="166"/>
      <c r="AT133" s="161" t="s">
        <v>134</v>
      </c>
      <c r="AU133" s="161" t="s">
        <v>82</v>
      </c>
      <c r="AV133" s="13" t="s">
        <v>79</v>
      </c>
      <c r="AW133" s="13" t="s">
        <v>30</v>
      </c>
      <c r="AX133" s="13" t="s">
        <v>73</v>
      </c>
      <c r="AY133" s="161" t="s">
        <v>118</v>
      </c>
    </row>
    <row r="134" spans="1:65" s="14" customFormat="1" ht="11.25">
      <c r="B134" s="167"/>
      <c r="D134" s="160" t="s">
        <v>134</v>
      </c>
      <c r="E134" s="168" t="s">
        <v>1</v>
      </c>
      <c r="F134" s="169" t="s">
        <v>138</v>
      </c>
      <c r="H134" s="170">
        <v>88</v>
      </c>
      <c r="I134" s="171"/>
      <c r="L134" s="167"/>
      <c r="M134" s="172"/>
      <c r="N134" s="173"/>
      <c r="O134" s="173"/>
      <c r="P134" s="173"/>
      <c r="Q134" s="173"/>
      <c r="R134" s="173"/>
      <c r="S134" s="173"/>
      <c r="T134" s="174"/>
      <c r="AT134" s="168" t="s">
        <v>134</v>
      </c>
      <c r="AU134" s="168" t="s">
        <v>82</v>
      </c>
      <c r="AV134" s="14" t="s">
        <v>82</v>
      </c>
      <c r="AW134" s="14" t="s">
        <v>30</v>
      </c>
      <c r="AX134" s="14" t="s">
        <v>73</v>
      </c>
      <c r="AY134" s="168" t="s">
        <v>118</v>
      </c>
    </row>
    <row r="135" spans="1:65" s="13" customFormat="1" ht="22.5">
      <c r="B135" s="159"/>
      <c r="D135" s="160" t="s">
        <v>134</v>
      </c>
      <c r="E135" s="161" t="s">
        <v>1</v>
      </c>
      <c r="F135" s="162" t="s">
        <v>139</v>
      </c>
      <c r="H135" s="161" t="s">
        <v>1</v>
      </c>
      <c r="I135" s="163"/>
      <c r="L135" s="159"/>
      <c r="M135" s="164"/>
      <c r="N135" s="165"/>
      <c r="O135" s="165"/>
      <c r="P135" s="165"/>
      <c r="Q135" s="165"/>
      <c r="R135" s="165"/>
      <c r="S135" s="165"/>
      <c r="T135" s="166"/>
      <c r="AT135" s="161" t="s">
        <v>134</v>
      </c>
      <c r="AU135" s="161" t="s">
        <v>82</v>
      </c>
      <c r="AV135" s="13" t="s">
        <v>79</v>
      </c>
      <c r="AW135" s="13" t="s">
        <v>30</v>
      </c>
      <c r="AX135" s="13" t="s">
        <v>73</v>
      </c>
      <c r="AY135" s="161" t="s">
        <v>118</v>
      </c>
    </row>
    <row r="136" spans="1:65" s="14" customFormat="1" ht="11.25">
      <c r="B136" s="167"/>
      <c r="D136" s="160" t="s">
        <v>134</v>
      </c>
      <c r="E136" s="168" t="s">
        <v>1</v>
      </c>
      <c r="F136" s="169" t="s">
        <v>140</v>
      </c>
      <c r="H136" s="170">
        <v>48</v>
      </c>
      <c r="I136" s="171"/>
      <c r="L136" s="167"/>
      <c r="M136" s="172"/>
      <c r="N136" s="173"/>
      <c r="O136" s="173"/>
      <c r="P136" s="173"/>
      <c r="Q136" s="173"/>
      <c r="R136" s="173"/>
      <c r="S136" s="173"/>
      <c r="T136" s="174"/>
      <c r="AT136" s="168" t="s">
        <v>134</v>
      </c>
      <c r="AU136" s="168" t="s">
        <v>82</v>
      </c>
      <c r="AV136" s="14" t="s">
        <v>82</v>
      </c>
      <c r="AW136" s="14" t="s">
        <v>30</v>
      </c>
      <c r="AX136" s="14" t="s">
        <v>73</v>
      </c>
      <c r="AY136" s="168" t="s">
        <v>118</v>
      </c>
    </row>
    <row r="137" spans="1:65" s="15" customFormat="1" ht="11.25">
      <c r="B137" s="175"/>
      <c r="D137" s="160" t="s">
        <v>134</v>
      </c>
      <c r="E137" s="176" t="s">
        <v>1</v>
      </c>
      <c r="F137" s="177" t="s">
        <v>141</v>
      </c>
      <c r="H137" s="178">
        <v>801</v>
      </c>
      <c r="I137" s="179"/>
      <c r="L137" s="175"/>
      <c r="M137" s="180"/>
      <c r="N137" s="181"/>
      <c r="O137" s="181"/>
      <c r="P137" s="181"/>
      <c r="Q137" s="181"/>
      <c r="R137" s="181"/>
      <c r="S137" s="181"/>
      <c r="T137" s="182"/>
      <c r="AT137" s="176" t="s">
        <v>134</v>
      </c>
      <c r="AU137" s="176" t="s">
        <v>82</v>
      </c>
      <c r="AV137" s="15" t="s">
        <v>124</v>
      </c>
      <c r="AW137" s="15" t="s">
        <v>30</v>
      </c>
      <c r="AX137" s="15" t="s">
        <v>79</v>
      </c>
      <c r="AY137" s="176" t="s">
        <v>118</v>
      </c>
    </row>
    <row r="138" spans="1:65" s="2" customFormat="1" ht="24.2" customHeight="1">
      <c r="A138" s="32"/>
      <c r="B138" s="144"/>
      <c r="C138" s="145" t="s">
        <v>124</v>
      </c>
      <c r="D138" s="145" t="s">
        <v>120</v>
      </c>
      <c r="E138" s="146" t="s">
        <v>142</v>
      </c>
      <c r="F138" s="147" t="s">
        <v>143</v>
      </c>
      <c r="G138" s="148" t="s">
        <v>132</v>
      </c>
      <c r="H138" s="149">
        <v>34</v>
      </c>
      <c r="I138" s="150"/>
      <c r="J138" s="151">
        <f>ROUND(I138*H138,2)</f>
        <v>0</v>
      </c>
      <c r="K138" s="152"/>
      <c r="L138" s="33"/>
      <c r="M138" s="153" t="s">
        <v>1</v>
      </c>
      <c r="N138" s="154" t="s">
        <v>38</v>
      </c>
      <c r="O138" s="58"/>
      <c r="P138" s="155">
        <f>O138*H138</f>
        <v>0</v>
      </c>
      <c r="Q138" s="155">
        <v>0</v>
      </c>
      <c r="R138" s="155">
        <f>Q138*H138</f>
        <v>0</v>
      </c>
      <c r="S138" s="155">
        <v>0.45</v>
      </c>
      <c r="T138" s="156">
        <f>S138*H138</f>
        <v>15.3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7" t="s">
        <v>124</v>
      </c>
      <c r="AT138" s="157" t="s">
        <v>120</v>
      </c>
      <c r="AU138" s="157" t="s">
        <v>82</v>
      </c>
      <c r="AY138" s="17" t="s">
        <v>118</v>
      </c>
      <c r="BE138" s="158">
        <f>IF(N138="základní",J138,0)</f>
        <v>0</v>
      </c>
      <c r="BF138" s="158">
        <f>IF(N138="snížená",J138,0)</f>
        <v>0</v>
      </c>
      <c r="BG138" s="158">
        <f>IF(N138="zákl. přenesená",J138,0)</f>
        <v>0</v>
      </c>
      <c r="BH138" s="158">
        <f>IF(N138="sníž. přenesená",J138,0)</f>
        <v>0</v>
      </c>
      <c r="BI138" s="158">
        <f>IF(N138="nulová",J138,0)</f>
        <v>0</v>
      </c>
      <c r="BJ138" s="17" t="s">
        <v>79</v>
      </c>
      <c r="BK138" s="158">
        <f>ROUND(I138*H138,2)</f>
        <v>0</v>
      </c>
      <c r="BL138" s="17" t="s">
        <v>124</v>
      </c>
      <c r="BM138" s="157" t="s">
        <v>144</v>
      </c>
    </row>
    <row r="139" spans="1:65" s="14" customFormat="1" ht="11.25">
      <c r="B139" s="167"/>
      <c r="D139" s="160" t="s">
        <v>134</v>
      </c>
      <c r="E139" s="168" t="s">
        <v>1</v>
      </c>
      <c r="F139" s="169" t="s">
        <v>145</v>
      </c>
      <c r="H139" s="170">
        <v>34</v>
      </c>
      <c r="I139" s="171"/>
      <c r="L139" s="167"/>
      <c r="M139" s="172"/>
      <c r="N139" s="173"/>
      <c r="O139" s="173"/>
      <c r="P139" s="173"/>
      <c r="Q139" s="173"/>
      <c r="R139" s="173"/>
      <c r="S139" s="173"/>
      <c r="T139" s="174"/>
      <c r="AT139" s="168" t="s">
        <v>134</v>
      </c>
      <c r="AU139" s="168" t="s">
        <v>82</v>
      </c>
      <c r="AV139" s="14" t="s">
        <v>82</v>
      </c>
      <c r="AW139" s="14" t="s">
        <v>30</v>
      </c>
      <c r="AX139" s="14" t="s">
        <v>79</v>
      </c>
      <c r="AY139" s="168" t="s">
        <v>118</v>
      </c>
    </row>
    <row r="140" spans="1:65" s="2" customFormat="1" ht="16.5" customHeight="1">
      <c r="A140" s="32"/>
      <c r="B140" s="144"/>
      <c r="C140" s="145" t="s">
        <v>146</v>
      </c>
      <c r="D140" s="145" t="s">
        <v>120</v>
      </c>
      <c r="E140" s="146" t="s">
        <v>147</v>
      </c>
      <c r="F140" s="147" t="s">
        <v>148</v>
      </c>
      <c r="G140" s="148" t="s">
        <v>149</v>
      </c>
      <c r="H140" s="149">
        <v>22</v>
      </c>
      <c r="I140" s="150"/>
      <c r="J140" s="151">
        <f>ROUND(I140*H140,2)</f>
        <v>0</v>
      </c>
      <c r="K140" s="152"/>
      <c r="L140" s="33"/>
      <c r="M140" s="153" t="s">
        <v>1</v>
      </c>
      <c r="N140" s="154" t="s">
        <v>38</v>
      </c>
      <c r="O140" s="58"/>
      <c r="P140" s="155">
        <f>O140*H140</f>
        <v>0</v>
      </c>
      <c r="Q140" s="155">
        <v>0</v>
      </c>
      <c r="R140" s="155">
        <f>Q140*H140</f>
        <v>0</v>
      </c>
      <c r="S140" s="155">
        <v>0.28999999999999998</v>
      </c>
      <c r="T140" s="156">
        <f>S140*H140</f>
        <v>6.38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7" t="s">
        <v>124</v>
      </c>
      <c r="AT140" s="157" t="s">
        <v>120</v>
      </c>
      <c r="AU140" s="157" t="s">
        <v>82</v>
      </c>
      <c r="AY140" s="17" t="s">
        <v>118</v>
      </c>
      <c r="BE140" s="158">
        <f>IF(N140="základní",J140,0)</f>
        <v>0</v>
      </c>
      <c r="BF140" s="158">
        <f>IF(N140="snížená",J140,0)</f>
        <v>0</v>
      </c>
      <c r="BG140" s="158">
        <f>IF(N140="zákl. přenesená",J140,0)</f>
        <v>0</v>
      </c>
      <c r="BH140" s="158">
        <f>IF(N140="sníž. přenesená",J140,0)</f>
        <v>0</v>
      </c>
      <c r="BI140" s="158">
        <f>IF(N140="nulová",J140,0)</f>
        <v>0</v>
      </c>
      <c r="BJ140" s="17" t="s">
        <v>79</v>
      </c>
      <c r="BK140" s="158">
        <f>ROUND(I140*H140,2)</f>
        <v>0</v>
      </c>
      <c r="BL140" s="17" t="s">
        <v>124</v>
      </c>
      <c r="BM140" s="157" t="s">
        <v>150</v>
      </c>
    </row>
    <row r="141" spans="1:65" s="2" customFormat="1" ht="33" customHeight="1">
      <c r="A141" s="32"/>
      <c r="B141" s="144"/>
      <c r="C141" s="145" t="s">
        <v>151</v>
      </c>
      <c r="D141" s="145" t="s">
        <v>120</v>
      </c>
      <c r="E141" s="146" t="s">
        <v>152</v>
      </c>
      <c r="F141" s="147" t="s">
        <v>153</v>
      </c>
      <c r="G141" s="148" t="s">
        <v>154</v>
      </c>
      <c r="H141" s="149">
        <v>416.52</v>
      </c>
      <c r="I141" s="150"/>
      <c r="J141" s="151">
        <f>ROUND(I141*H141,2)</f>
        <v>0</v>
      </c>
      <c r="K141" s="152"/>
      <c r="L141" s="33"/>
      <c r="M141" s="153" t="s">
        <v>1</v>
      </c>
      <c r="N141" s="154" t="s">
        <v>38</v>
      </c>
      <c r="O141" s="58"/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7" t="s">
        <v>124</v>
      </c>
      <c r="AT141" s="157" t="s">
        <v>120</v>
      </c>
      <c r="AU141" s="157" t="s">
        <v>82</v>
      </c>
      <c r="AY141" s="17" t="s">
        <v>118</v>
      </c>
      <c r="BE141" s="158">
        <f>IF(N141="základní",J141,0)</f>
        <v>0</v>
      </c>
      <c r="BF141" s="158">
        <f>IF(N141="snížená",J141,0)</f>
        <v>0</v>
      </c>
      <c r="BG141" s="158">
        <f>IF(N141="zákl. přenesená",J141,0)</f>
        <v>0</v>
      </c>
      <c r="BH141" s="158">
        <f>IF(N141="sníž. přenesená",J141,0)</f>
        <v>0</v>
      </c>
      <c r="BI141" s="158">
        <f>IF(N141="nulová",J141,0)</f>
        <v>0</v>
      </c>
      <c r="BJ141" s="17" t="s">
        <v>79</v>
      </c>
      <c r="BK141" s="158">
        <f>ROUND(I141*H141,2)</f>
        <v>0</v>
      </c>
      <c r="BL141" s="17" t="s">
        <v>124</v>
      </c>
      <c r="BM141" s="157" t="s">
        <v>155</v>
      </c>
    </row>
    <row r="142" spans="1:65" s="13" customFormat="1" ht="22.5">
      <c r="B142" s="159"/>
      <c r="D142" s="160" t="s">
        <v>134</v>
      </c>
      <c r="E142" s="161" t="s">
        <v>1</v>
      </c>
      <c r="F142" s="162" t="s">
        <v>135</v>
      </c>
      <c r="H142" s="161" t="s">
        <v>1</v>
      </c>
      <c r="I142" s="163"/>
      <c r="L142" s="159"/>
      <c r="M142" s="164"/>
      <c r="N142" s="165"/>
      <c r="O142" s="165"/>
      <c r="P142" s="165"/>
      <c r="Q142" s="165"/>
      <c r="R142" s="165"/>
      <c r="S142" s="165"/>
      <c r="T142" s="166"/>
      <c r="AT142" s="161" t="s">
        <v>134</v>
      </c>
      <c r="AU142" s="161" t="s">
        <v>82</v>
      </c>
      <c r="AV142" s="13" t="s">
        <v>79</v>
      </c>
      <c r="AW142" s="13" t="s">
        <v>30</v>
      </c>
      <c r="AX142" s="13" t="s">
        <v>73</v>
      </c>
      <c r="AY142" s="161" t="s">
        <v>118</v>
      </c>
    </row>
    <row r="143" spans="1:65" s="14" customFormat="1" ht="11.25">
      <c r="B143" s="167"/>
      <c r="D143" s="160" t="s">
        <v>134</v>
      </c>
      <c r="E143" s="168" t="s">
        <v>1</v>
      </c>
      <c r="F143" s="169" t="s">
        <v>156</v>
      </c>
      <c r="H143" s="170">
        <v>345.8</v>
      </c>
      <c r="I143" s="171"/>
      <c r="L143" s="167"/>
      <c r="M143" s="172"/>
      <c r="N143" s="173"/>
      <c r="O143" s="173"/>
      <c r="P143" s="173"/>
      <c r="Q143" s="173"/>
      <c r="R143" s="173"/>
      <c r="S143" s="173"/>
      <c r="T143" s="174"/>
      <c r="AT143" s="168" t="s">
        <v>134</v>
      </c>
      <c r="AU143" s="168" t="s">
        <v>82</v>
      </c>
      <c r="AV143" s="14" t="s">
        <v>82</v>
      </c>
      <c r="AW143" s="14" t="s">
        <v>30</v>
      </c>
      <c r="AX143" s="14" t="s">
        <v>73</v>
      </c>
      <c r="AY143" s="168" t="s">
        <v>118</v>
      </c>
    </row>
    <row r="144" spans="1:65" s="13" customFormat="1" ht="22.5">
      <c r="B144" s="159"/>
      <c r="D144" s="160" t="s">
        <v>134</v>
      </c>
      <c r="E144" s="161" t="s">
        <v>1</v>
      </c>
      <c r="F144" s="162" t="s">
        <v>137</v>
      </c>
      <c r="H144" s="161" t="s">
        <v>1</v>
      </c>
      <c r="I144" s="163"/>
      <c r="L144" s="159"/>
      <c r="M144" s="164"/>
      <c r="N144" s="165"/>
      <c r="O144" s="165"/>
      <c r="P144" s="165"/>
      <c r="Q144" s="165"/>
      <c r="R144" s="165"/>
      <c r="S144" s="165"/>
      <c r="T144" s="166"/>
      <c r="AT144" s="161" t="s">
        <v>134</v>
      </c>
      <c r="AU144" s="161" t="s">
        <v>82</v>
      </c>
      <c r="AV144" s="13" t="s">
        <v>79</v>
      </c>
      <c r="AW144" s="13" t="s">
        <v>30</v>
      </c>
      <c r="AX144" s="13" t="s">
        <v>73</v>
      </c>
      <c r="AY144" s="161" t="s">
        <v>118</v>
      </c>
    </row>
    <row r="145" spans="1:65" s="14" customFormat="1" ht="11.25">
      <c r="B145" s="167"/>
      <c r="D145" s="160" t="s">
        <v>134</v>
      </c>
      <c r="E145" s="168" t="s">
        <v>1</v>
      </c>
      <c r="F145" s="169" t="s">
        <v>157</v>
      </c>
      <c r="H145" s="170">
        <v>45.76</v>
      </c>
      <c r="I145" s="171"/>
      <c r="L145" s="167"/>
      <c r="M145" s="172"/>
      <c r="N145" s="173"/>
      <c r="O145" s="173"/>
      <c r="P145" s="173"/>
      <c r="Q145" s="173"/>
      <c r="R145" s="173"/>
      <c r="S145" s="173"/>
      <c r="T145" s="174"/>
      <c r="AT145" s="168" t="s">
        <v>134</v>
      </c>
      <c r="AU145" s="168" t="s">
        <v>82</v>
      </c>
      <c r="AV145" s="14" t="s">
        <v>82</v>
      </c>
      <c r="AW145" s="14" t="s">
        <v>30</v>
      </c>
      <c r="AX145" s="14" t="s">
        <v>73</v>
      </c>
      <c r="AY145" s="168" t="s">
        <v>118</v>
      </c>
    </row>
    <row r="146" spans="1:65" s="13" customFormat="1" ht="22.5">
      <c r="B146" s="159"/>
      <c r="D146" s="160" t="s">
        <v>134</v>
      </c>
      <c r="E146" s="161" t="s">
        <v>1</v>
      </c>
      <c r="F146" s="162" t="s">
        <v>139</v>
      </c>
      <c r="H146" s="161" t="s">
        <v>1</v>
      </c>
      <c r="I146" s="163"/>
      <c r="L146" s="159"/>
      <c r="M146" s="164"/>
      <c r="N146" s="165"/>
      <c r="O146" s="165"/>
      <c r="P146" s="165"/>
      <c r="Q146" s="165"/>
      <c r="R146" s="165"/>
      <c r="S146" s="165"/>
      <c r="T146" s="166"/>
      <c r="AT146" s="161" t="s">
        <v>134</v>
      </c>
      <c r="AU146" s="161" t="s">
        <v>82</v>
      </c>
      <c r="AV146" s="13" t="s">
        <v>79</v>
      </c>
      <c r="AW146" s="13" t="s">
        <v>30</v>
      </c>
      <c r="AX146" s="13" t="s">
        <v>73</v>
      </c>
      <c r="AY146" s="161" t="s">
        <v>118</v>
      </c>
    </row>
    <row r="147" spans="1:65" s="14" customFormat="1" ht="11.25">
      <c r="B147" s="167"/>
      <c r="D147" s="160" t="s">
        <v>134</v>
      </c>
      <c r="E147" s="168" t="s">
        <v>1</v>
      </c>
      <c r="F147" s="169" t="s">
        <v>158</v>
      </c>
      <c r="H147" s="170">
        <v>24.96</v>
      </c>
      <c r="I147" s="171"/>
      <c r="L147" s="167"/>
      <c r="M147" s="172"/>
      <c r="N147" s="173"/>
      <c r="O147" s="173"/>
      <c r="P147" s="173"/>
      <c r="Q147" s="173"/>
      <c r="R147" s="173"/>
      <c r="S147" s="173"/>
      <c r="T147" s="174"/>
      <c r="AT147" s="168" t="s">
        <v>134</v>
      </c>
      <c r="AU147" s="168" t="s">
        <v>82</v>
      </c>
      <c r="AV147" s="14" t="s">
        <v>82</v>
      </c>
      <c r="AW147" s="14" t="s">
        <v>30</v>
      </c>
      <c r="AX147" s="14" t="s">
        <v>73</v>
      </c>
      <c r="AY147" s="168" t="s">
        <v>118</v>
      </c>
    </row>
    <row r="148" spans="1:65" s="15" customFormat="1" ht="11.25">
      <c r="B148" s="175"/>
      <c r="D148" s="160" t="s">
        <v>134</v>
      </c>
      <c r="E148" s="176" t="s">
        <v>1</v>
      </c>
      <c r="F148" s="177" t="s">
        <v>141</v>
      </c>
      <c r="H148" s="178">
        <v>416.52</v>
      </c>
      <c r="I148" s="179"/>
      <c r="L148" s="175"/>
      <c r="M148" s="180"/>
      <c r="N148" s="181"/>
      <c r="O148" s="181"/>
      <c r="P148" s="181"/>
      <c r="Q148" s="181"/>
      <c r="R148" s="181"/>
      <c r="S148" s="181"/>
      <c r="T148" s="182"/>
      <c r="AT148" s="176" t="s">
        <v>134</v>
      </c>
      <c r="AU148" s="176" t="s">
        <v>82</v>
      </c>
      <c r="AV148" s="15" t="s">
        <v>124</v>
      </c>
      <c r="AW148" s="15" t="s">
        <v>30</v>
      </c>
      <c r="AX148" s="15" t="s">
        <v>79</v>
      </c>
      <c r="AY148" s="176" t="s">
        <v>118</v>
      </c>
    </row>
    <row r="149" spans="1:65" s="2" customFormat="1" ht="33" customHeight="1">
      <c r="A149" s="32"/>
      <c r="B149" s="144"/>
      <c r="C149" s="145" t="s">
        <v>159</v>
      </c>
      <c r="D149" s="145" t="s">
        <v>120</v>
      </c>
      <c r="E149" s="146" t="s">
        <v>160</v>
      </c>
      <c r="F149" s="147" t="s">
        <v>161</v>
      </c>
      <c r="G149" s="148" t="s">
        <v>154</v>
      </c>
      <c r="H149" s="149">
        <v>13.013</v>
      </c>
      <c r="I149" s="150"/>
      <c r="J149" s="151">
        <f>ROUND(I149*H149,2)</f>
        <v>0</v>
      </c>
      <c r="K149" s="152"/>
      <c r="L149" s="33"/>
      <c r="M149" s="153" t="s">
        <v>1</v>
      </c>
      <c r="N149" s="154" t="s">
        <v>38</v>
      </c>
      <c r="O149" s="58"/>
      <c r="P149" s="155">
        <f>O149*H149</f>
        <v>0</v>
      </c>
      <c r="Q149" s="155">
        <v>0</v>
      </c>
      <c r="R149" s="155">
        <f>Q149*H149</f>
        <v>0</v>
      </c>
      <c r="S149" s="155">
        <v>0</v>
      </c>
      <c r="T149" s="156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7" t="s">
        <v>124</v>
      </c>
      <c r="AT149" s="157" t="s">
        <v>120</v>
      </c>
      <c r="AU149" s="157" t="s">
        <v>82</v>
      </c>
      <c r="AY149" s="17" t="s">
        <v>118</v>
      </c>
      <c r="BE149" s="158">
        <f>IF(N149="základní",J149,0)</f>
        <v>0</v>
      </c>
      <c r="BF149" s="158">
        <f>IF(N149="snížená",J149,0)</f>
        <v>0</v>
      </c>
      <c r="BG149" s="158">
        <f>IF(N149="zákl. přenesená",J149,0)</f>
        <v>0</v>
      </c>
      <c r="BH149" s="158">
        <f>IF(N149="sníž. přenesená",J149,0)</f>
        <v>0</v>
      </c>
      <c r="BI149" s="158">
        <f>IF(N149="nulová",J149,0)</f>
        <v>0</v>
      </c>
      <c r="BJ149" s="17" t="s">
        <v>79</v>
      </c>
      <c r="BK149" s="158">
        <f>ROUND(I149*H149,2)</f>
        <v>0</v>
      </c>
      <c r="BL149" s="17" t="s">
        <v>124</v>
      </c>
      <c r="BM149" s="157" t="s">
        <v>162</v>
      </c>
    </row>
    <row r="150" spans="1:65" s="13" customFormat="1" ht="11.25">
      <c r="B150" s="159"/>
      <c r="D150" s="160" t="s">
        <v>134</v>
      </c>
      <c r="E150" s="161" t="s">
        <v>1</v>
      </c>
      <c r="F150" s="162" t="s">
        <v>163</v>
      </c>
      <c r="H150" s="161" t="s">
        <v>1</v>
      </c>
      <c r="I150" s="163"/>
      <c r="L150" s="159"/>
      <c r="M150" s="164"/>
      <c r="N150" s="165"/>
      <c r="O150" s="165"/>
      <c r="P150" s="165"/>
      <c r="Q150" s="165"/>
      <c r="R150" s="165"/>
      <c r="S150" s="165"/>
      <c r="T150" s="166"/>
      <c r="AT150" s="161" t="s">
        <v>134</v>
      </c>
      <c r="AU150" s="161" t="s">
        <v>82</v>
      </c>
      <c r="AV150" s="13" t="s">
        <v>79</v>
      </c>
      <c r="AW150" s="13" t="s">
        <v>30</v>
      </c>
      <c r="AX150" s="13" t="s">
        <v>73</v>
      </c>
      <c r="AY150" s="161" t="s">
        <v>118</v>
      </c>
    </row>
    <row r="151" spans="1:65" s="14" customFormat="1" ht="11.25">
      <c r="B151" s="167"/>
      <c r="D151" s="160" t="s">
        <v>134</v>
      </c>
      <c r="E151" s="168" t="s">
        <v>1</v>
      </c>
      <c r="F151" s="169" t="s">
        <v>164</v>
      </c>
      <c r="H151" s="170">
        <v>13.013</v>
      </c>
      <c r="I151" s="171"/>
      <c r="L151" s="167"/>
      <c r="M151" s="172"/>
      <c r="N151" s="173"/>
      <c r="O151" s="173"/>
      <c r="P151" s="173"/>
      <c r="Q151" s="173"/>
      <c r="R151" s="173"/>
      <c r="S151" s="173"/>
      <c r="T151" s="174"/>
      <c r="AT151" s="168" t="s">
        <v>134</v>
      </c>
      <c r="AU151" s="168" t="s">
        <v>82</v>
      </c>
      <c r="AV151" s="14" t="s">
        <v>82</v>
      </c>
      <c r="AW151" s="14" t="s">
        <v>30</v>
      </c>
      <c r="AX151" s="14" t="s">
        <v>79</v>
      </c>
      <c r="AY151" s="168" t="s">
        <v>118</v>
      </c>
    </row>
    <row r="152" spans="1:65" s="2" customFormat="1" ht="24.2" customHeight="1">
      <c r="A152" s="32"/>
      <c r="B152" s="144"/>
      <c r="C152" s="145" t="s">
        <v>165</v>
      </c>
      <c r="D152" s="145" t="s">
        <v>120</v>
      </c>
      <c r="E152" s="146" t="s">
        <v>166</v>
      </c>
      <c r="F152" s="147" t="s">
        <v>167</v>
      </c>
      <c r="G152" s="148" t="s">
        <v>123</v>
      </c>
      <c r="H152" s="149">
        <v>2</v>
      </c>
      <c r="I152" s="150"/>
      <c r="J152" s="151">
        <f>ROUND(I152*H152,2)</f>
        <v>0</v>
      </c>
      <c r="K152" s="152"/>
      <c r="L152" s="33"/>
      <c r="M152" s="153" t="s">
        <v>1</v>
      </c>
      <c r="N152" s="154" t="s">
        <v>38</v>
      </c>
      <c r="O152" s="58"/>
      <c r="P152" s="155">
        <f>O152*H152</f>
        <v>0</v>
      </c>
      <c r="Q152" s="155">
        <v>0</v>
      </c>
      <c r="R152" s="155">
        <f>Q152*H152</f>
        <v>0</v>
      </c>
      <c r="S152" s="155">
        <v>0</v>
      </c>
      <c r="T152" s="156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7" t="s">
        <v>124</v>
      </c>
      <c r="AT152" s="157" t="s">
        <v>120</v>
      </c>
      <c r="AU152" s="157" t="s">
        <v>82</v>
      </c>
      <c r="AY152" s="17" t="s">
        <v>118</v>
      </c>
      <c r="BE152" s="158">
        <f>IF(N152="základní",J152,0)</f>
        <v>0</v>
      </c>
      <c r="BF152" s="158">
        <f>IF(N152="snížená",J152,0)</f>
        <v>0</v>
      </c>
      <c r="BG152" s="158">
        <f>IF(N152="zákl. přenesená",J152,0)</f>
        <v>0</v>
      </c>
      <c r="BH152" s="158">
        <f>IF(N152="sníž. přenesená",J152,0)</f>
        <v>0</v>
      </c>
      <c r="BI152" s="158">
        <f>IF(N152="nulová",J152,0)</f>
        <v>0</v>
      </c>
      <c r="BJ152" s="17" t="s">
        <v>79</v>
      </c>
      <c r="BK152" s="158">
        <f>ROUND(I152*H152,2)</f>
        <v>0</v>
      </c>
      <c r="BL152" s="17" t="s">
        <v>124</v>
      </c>
      <c r="BM152" s="157" t="s">
        <v>168</v>
      </c>
    </row>
    <row r="153" spans="1:65" s="2" customFormat="1" ht="24.2" customHeight="1">
      <c r="A153" s="32"/>
      <c r="B153" s="144"/>
      <c r="C153" s="145" t="s">
        <v>169</v>
      </c>
      <c r="D153" s="145" t="s">
        <v>120</v>
      </c>
      <c r="E153" s="146" t="s">
        <v>170</v>
      </c>
      <c r="F153" s="147" t="s">
        <v>171</v>
      </c>
      <c r="G153" s="148" t="s">
        <v>123</v>
      </c>
      <c r="H153" s="149">
        <v>2</v>
      </c>
      <c r="I153" s="150"/>
      <c r="J153" s="151">
        <f>ROUND(I153*H153,2)</f>
        <v>0</v>
      </c>
      <c r="K153" s="152"/>
      <c r="L153" s="33"/>
      <c r="M153" s="153" t="s">
        <v>1</v>
      </c>
      <c r="N153" s="154" t="s">
        <v>38</v>
      </c>
      <c r="O153" s="58"/>
      <c r="P153" s="155">
        <f>O153*H153</f>
        <v>0</v>
      </c>
      <c r="Q153" s="155">
        <v>0</v>
      </c>
      <c r="R153" s="155">
        <f>Q153*H153</f>
        <v>0</v>
      </c>
      <c r="S153" s="155">
        <v>0</v>
      </c>
      <c r="T153" s="156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7" t="s">
        <v>124</v>
      </c>
      <c r="AT153" s="157" t="s">
        <v>120</v>
      </c>
      <c r="AU153" s="157" t="s">
        <v>82</v>
      </c>
      <c r="AY153" s="17" t="s">
        <v>118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7" t="s">
        <v>79</v>
      </c>
      <c r="BK153" s="158">
        <f>ROUND(I153*H153,2)</f>
        <v>0</v>
      </c>
      <c r="BL153" s="17" t="s">
        <v>124</v>
      </c>
      <c r="BM153" s="157" t="s">
        <v>172</v>
      </c>
    </row>
    <row r="154" spans="1:65" s="2" customFormat="1" ht="24.2" customHeight="1">
      <c r="A154" s="32"/>
      <c r="B154" s="144"/>
      <c r="C154" s="145" t="s">
        <v>173</v>
      </c>
      <c r="D154" s="145" t="s">
        <v>120</v>
      </c>
      <c r="E154" s="146" t="s">
        <v>174</v>
      </c>
      <c r="F154" s="147" t="s">
        <v>175</v>
      </c>
      <c r="G154" s="148" t="s">
        <v>123</v>
      </c>
      <c r="H154" s="149">
        <v>2</v>
      </c>
      <c r="I154" s="150"/>
      <c r="J154" s="151">
        <f>ROUND(I154*H154,2)</f>
        <v>0</v>
      </c>
      <c r="K154" s="152"/>
      <c r="L154" s="33"/>
      <c r="M154" s="153" t="s">
        <v>1</v>
      </c>
      <c r="N154" s="154" t="s">
        <v>38</v>
      </c>
      <c r="O154" s="58"/>
      <c r="P154" s="155">
        <f>O154*H154</f>
        <v>0</v>
      </c>
      <c r="Q154" s="155">
        <v>0</v>
      </c>
      <c r="R154" s="155">
        <f>Q154*H154</f>
        <v>0</v>
      </c>
      <c r="S154" s="155">
        <v>0</v>
      </c>
      <c r="T154" s="156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7" t="s">
        <v>124</v>
      </c>
      <c r="AT154" s="157" t="s">
        <v>120</v>
      </c>
      <c r="AU154" s="157" t="s">
        <v>82</v>
      </c>
      <c r="AY154" s="17" t="s">
        <v>118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7" t="s">
        <v>79</v>
      </c>
      <c r="BK154" s="158">
        <f>ROUND(I154*H154,2)</f>
        <v>0</v>
      </c>
      <c r="BL154" s="17" t="s">
        <v>124</v>
      </c>
      <c r="BM154" s="157" t="s">
        <v>176</v>
      </c>
    </row>
    <row r="155" spans="1:65" s="2" customFormat="1" ht="37.9" customHeight="1">
      <c r="A155" s="32"/>
      <c r="B155" s="144"/>
      <c r="C155" s="145" t="s">
        <v>177</v>
      </c>
      <c r="D155" s="145" t="s">
        <v>120</v>
      </c>
      <c r="E155" s="146" t="s">
        <v>178</v>
      </c>
      <c r="F155" s="147" t="s">
        <v>179</v>
      </c>
      <c r="G155" s="148" t="s">
        <v>154</v>
      </c>
      <c r="H155" s="149">
        <v>360.45</v>
      </c>
      <c r="I155" s="150"/>
      <c r="J155" s="151">
        <f>ROUND(I155*H155,2)</f>
        <v>0</v>
      </c>
      <c r="K155" s="152"/>
      <c r="L155" s="33"/>
      <c r="M155" s="153" t="s">
        <v>1</v>
      </c>
      <c r="N155" s="154" t="s">
        <v>38</v>
      </c>
      <c r="O155" s="58"/>
      <c r="P155" s="155">
        <f>O155*H155</f>
        <v>0</v>
      </c>
      <c r="Q155" s="155">
        <v>0</v>
      </c>
      <c r="R155" s="155">
        <f>Q155*H155</f>
        <v>0</v>
      </c>
      <c r="S155" s="155">
        <v>0</v>
      </c>
      <c r="T155" s="156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7" t="s">
        <v>124</v>
      </c>
      <c r="AT155" s="157" t="s">
        <v>120</v>
      </c>
      <c r="AU155" s="157" t="s">
        <v>82</v>
      </c>
      <c r="AY155" s="17" t="s">
        <v>118</v>
      </c>
      <c r="BE155" s="158">
        <f>IF(N155="základní",J155,0)</f>
        <v>0</v>
      </c>
      <c r="BF155" s="158">
        <f>IF(N155="snížená",J155,0)</f>
        <v>0</v>
      </c>
      <c r="BG155" s="158">
        <f>IF(N155="zákl. přenesená",J155,0)</f>
        <v>0</v>
      </c>
      <c r="BH155" s="158">
        <f>IF(N155="sníž. přenesená",J155,0)</f>
        <v>0</v>
      </c>
      <c r="BI155" s="158">
        <f>IF(N155="nulová",J155,0)</f>
        <v>0</v>
      </c>
      <c r="BJ155" s="17" t="s">
        <v>79</v>
      </c>
      <c r="BK155" s="158">
        <f>ROUND(I155*H155,2)</f>
        <v>0</v>
      </c>
      <c r="BL155" s="17" t="s">
        <v>124</v>
      </c>
      <c r="BM155" s="157" t="s">
        <v>180</v>
      </c>
    </row>
    <row r="156" spans="1:65" s="13" customFormat="1" ht="11.25">
      <c r="B156" s="159"/>
      <c r="D156" s="160" t="s">
        <v>134</v>
      </c>
      <c r="E156" s="161" t="s">
        <v>1</v>
      </c>
      <c r="F156" s="162" t="s">
        <v>181</v>
      </c>
      <c r="H156" s="161" t="s">
        <v>1</v>
      </c>
      <c r="I156" s="163"/>
      <c r="L156" s="159"/>
      <c r="M156" s="164"/>
      <c r="N156" s="165"/>
      <c r="O156" s="165"/>
      <c r="P156" s="165"/>
      <c r="Q156" s="165"/>
      <c r="R156" s="165"/>
      <c r="S156" s="165"/>
      <c r="T156" s="166"/>
      <c r="AT156" s="161" t="s">
        <v>134</v>
      </c>
      <c r="AU156" s="161" t="s">
        <v>82</v>
      </c>
      <c r="AV156" s="13" t="s">
        <v>79</v>
      </c>
      <c r="AW156" s="13" t="s">
        <v>30</v>
      </c>
      <c r="AX156" s="13" t="s">
        <v>73</v>
      </c>
      <c r="AY156" s="161" t="s">
        <v>118</v>
      </c>
    </row>
    <row r="157" spans="1:65" s="14" customFormat="1" ht="11.25">
      <c r="B157" s="167"/>
      <c r="D157" s="160" t="s">
        <v>134</v>
      </c>
      <c r="E157" s="168" t="s">
        <v>1</v>
      </c>
      <c r="F157" s="169" t="s">
        <v>182</v>
      </c>
      <c r="H157" s="170">
        <v>360.45</v>
      </c>
      <c r="I157" s="171"/>
      <c r="L157" s="167"/>
      <c r="M157" s="172"/>
      <c r="N157" s="173"/>
      <c r="O157" s="173"/>
      <c r="P157" s="173"/>
      <c r="Q157" s="173"/>
      <c r="R157" s="173"/>
      <c r="S157" s="173"/>
      <c r="T157" s="174"/>
      <c r="AT157" s="168" t="s">
        <v>134</v>
      </c>
      <c r="AU157" s="168" t="s">
        <v>82</v>
      </c>
      <c r="AV157" s="14" t="s">
        <v>82</v>
      </c>
      <c r="AW157" s="14" t="s">
        <v>30</v>
      </c>
      <c r="AX157" s="14" t="s">
        <v>79</v>
      </c>
      <c r="AY157" s="168" t="s">
        <v>118</v>
      </c>
    </row>
    <row r="158" spans="1:65" s="2" customFormat="1" ht="37.9" customHeight="1">
      <c r="A158" s="32"/>
      <c r="B158" s="144"/>
      <c r="C158" s="145" t="s">
        <v>8</v>
      </c>
      <c r="D158" s="145" t="s">
        <v>120</v>
      </c>
      <c r="E158" s="146" t="s">
        <v>183</v>
      </c>
      <c r="F158" s="147" t="s">
        <v>184</v>
      </c>
      <c r="G158" s="148" t="s">
        <v>154</v>
      </c>
      <c r="H158" s="149">
        <v>720.9</v>
      </c>
      <c r="I158" s="150"/>
      <c r="J158" s="151">
        <f>ROUND(I158*H158,2)</f>
        <v>0</v>
      </c>
      <c r="K158" s="152"/>
      <c r="L158" s="33"/>
      <c r="M158" s="153" t="s">
        <v>1</v>
      </c>
      <c r="N158" s="154" t="s">
        <v>38</v>
      </c>
      <c r="O158" s="58"/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7" t="s">
        <v>124</v>
      </c>
      <c r="AT158" s="157" t="s">
        <v>120</v>
      </c>
      <c r="AU158" s="157" t="s">
        <v>82</v>
      </c>
      <c r="AY158" s="17" t="s">
        <v>118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7" t="s">
        <v>79</v>
      </c>
      <c r="BK158" s="158">
        <f>ROUND(I158*H158,2)</f>
        <v>0</v>
      </c>
      <c r="BL158" s="17" t="s">
        <v>124</v>
      </c>
      <c r="BM158" s="157" t="s">
        <v>185</v>
      </c>
    </row>
    <row r="159" spans="1:65" s="13" customFormat="1" ht="11.25">
      <c r="B159" s="159"/>
      <c r="D159" s="160" t="s">
        <v>134</v>
      </c>
      <c r="E159" s="161" t="s">
        <v>1</v>
      </c>
      <c r="F159" s="162" t="s">
        <v>186</v>
      </c>
      <c r="H159" s="161" t="s">
        <v>1</v>
      </c>
      <c r="I159" s="163"/>
      <c r="L159" s="159"/>
      <c r="M159" s="164"/>
      <c r="N159" s="165"/>
      <c r="O159" s="165"/>
      <c r="P159" s="165"/>
      <c r="Q159" s="165"/>
      <c r="R159" s="165"/>
      <c r="S159" s="165"/>
      <c r="T159" s="166"/>
      <c r="AT159" s="161" t="s">
        <v>134</v>
      </c>
      <c r="AU159" s="161" t="s">
        <v>82</v>
      </c>
      <c r="AV159" s="13" t="s">
        <v>79</v>
      </c>
      <c r="AW159" s="13" t="s">
        <v>30</v>
      </c>
      <c r="AX159" s="13" t="s">
        <v>73</v>
      </c>
      <c r="AY159" s="161" t="s">
        <v>118</v>
      </c>
    </row>
    <row r="160" spans="1:65" s="14" customFormat="1" ht="11.25">
      <c r="B160" s="167"/>
      <c r="D160" s="160" t="s">
        <v>134</v>
      </c>
      <c r="E160" s="168" t="s">
        <v>1</v>
      </c>
      <c r="F160" s="169" t="s">
        <v>187</v>
      </c>
      <c r="H160" s="170">
        <v>720.9</v>
      </c>
      <c r="I160" s="171"/>
      <c r="L160" s="167"/>
      <c r="M160" s="172"/>
      <c r="N160" s="173"/>
      <c r="O160" s="173"/>
      <c r="P160" s="173"/>
      <c r="Q160" s="173"/>
      <c r="R160" s="173"/>
      <c r="S160" s="173"/>
      <c r="T160" s="174"/>
      <c r="AT160" s="168" t="s">
        <v>134</v>
      </c>
      <c r="AU160" s="168" t="s">
        <v>82</v>
      </c>
      <c r="AV160" s="14" t="s">
        <v>82</v>
      </c>
      <c r="AW160" s="14" t="s">
        <v>30</v>
      </c>
      <c r="AX160" s="14" t="s">
        <v>79</v>
      </c>
      <c r="AY160" s="168" t="s">
        <v>118</v>
      </c>
    </row>
    <row r="161" spans="1:65" s="2" customFormat="1" ht="24.2" customHeight="1">
      <c r="A161" s="32"/>
      <c r="B161" s="144"/>
      <c r="C161" s="145" t="s">
        <v>188</v>
      </c>
      <c r="D161" s="145" t="s">
        <v>120</v>
      </c>
      <c r="E161" s="146" t="s">
        <v>189</v>
      </c>
      <c r="F161" s="147" t="s">
        <v>190</v>
      </c>
      <c r="G161" s="148" t="s">
        <v>154</v>
      </c>
      <c r="H161" s="149">
        <v>360.45</v>
      </c>
      <c r="I161" s="150"/>
      <c r="J161" s="151">
        <f>ROUND(I161*H161,2)</f>
        <v>0</v>
      </c>
      <c r="K161" s="152"/>
      <c r="L161" s="33"/>
      <c r="M161" s="153" t="s">
        <v>1</v>
      </c>
      <c r="N161" s="154" t="s">
        <v>38</v>
      </c>
      <c r="O161" s="58"/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7" t="s">
        <v>124</v>
      </c>
      <c r="AT161" s="157" t="s">
        <v>120</v>
      </c>
      <c r="AU161" s="157" t="s">
        <v>82</v>
      </c>
      <c r="AY161" s="17" t="s">
        <v>118</v>
      </c>
      <c r="BE161" s="158">
        <f>IF(N161="základní",J161,0)</f>
        <v>0</v>
      </c>
      <c r="BF161" s="158">
        <f>IF(N161="snížená",J161,0)</f>
        <v>0</v>
      </c>
      <c r="BG161" s="158">
        <f>IF(N161="zákl. přenesená",J161,0)</f>
        <v>0</v>
      </c>
      <c r="BH161" s="158">
        <f>IF(N161="sníž. přenesená",J161,0)</f>
        <v>0</v>
      </c>
      <c r="BI161" s="158">
        <f>IF(N161="nulová",J161,0)</f>
        <v>0</v>
      </c>
      <c r="BJ161" s="17" t="s">
        <v>79</v>
      </c>
      <c r="BK161" s="158">
        <f>ROUND(I161*H161,2)</f>
        <v>0</v>
      </c>
      <c r="BL161" s="17" t="s">
        <v>124</v>
      </c>
      <c r="BM161" s="157" t="s">
        <v>191</v>
      </c>
    </row>
    <row r="162" spans="1:65" s="2" customFormat="1" ht="24.2" customHeight="1">
      <c r="A162" s="32"/>
      <c r="B162" s="144"/>
      <c r="C162" s="145" t="s">
        <v>192</v>
      </c>
      <c r="D162" s="145" t="s">
        <v>120</v>
      </c>
      <c r="E162" s="146" t="s">
        <v>193</v>
      </c>
      <c r="F162" s="147" t="s">
        <v>194</v>
      </c>
      <c r="G162" s="148" t="s">
        <v>195</v>
      </c>
      <c r="H162" s="149">
        <v>648.80999999999995</v>
      </c>
      <c r="I162" s="150"/>
      <c r="J162" s="151">
        <f>ROUND(I162*H162,2)</f>
        <v>0</v>
      </c>
      <c r="K162" s="152"/>
      <c r="L162" s="33"/>
      <c r="M162" s="153" t="s">
        <v>1</v>
      </c>
      <c r="N162" s="154" t="s">
        <v>38</v>
      </c>
      <c r="O162" s="58"/>
      <c r="P162" s="155">
        <f>O162*H162</f>
        <v>0</v>
      </c>
      <c r="Q162" s="155">
        <v>0</v>
      </c>
      <c r="R162" s="155">
        <f>Q162*H162</f>
        <v>0</v>
      </c>
      <c r="S162" s="155">
        <v>0</v>
      </c>
      <c r="T162" s="156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7" t="s">
        <v>124</v>
      </c>
      <c r="AT162" s="157" t="s">
        <v>120</v>
      </c>
      <c r="AU162" s="157" t="s">
        <v>82</v>
      </c>
      <c r="AY162" s="17" t="s">
        <v>118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7" t="s">
        <v>79</v>
      </c>
      <c r="BK162" s="158">
        <f>ROUND(I162*H162,2)</f>
        <v>0</v>
      </c>
      <c r="BL162" s="17" t="s">
        <v>124</v>
      </c>
      <c r="BM162" s="157" t="s">
        <v>196</v>
      </c>
    </row>
    <row r="163" spans="1:65" s="13" customFormat="1" ht="11.25">
      <c r="B163" s="159"/>
      <c r="D163" s="160" t="s">
        <v>134</v>
      </c>
      <c r="E163" s="161" t="s">
        <v>1</v>
      </c>
      <c r="F163" s="162" t="s">
        <v>197</v>
      </c>
      <c r="H163" s="161" t="s">
        <v>1</v>
      </c>
      <c r="I163" s="163"/>
      <c r="L163" s="159"/>
      <c r="M163" s="164"/>
      <c r="N163" s="165"/>
      <c r="O163" s="165"/>
      <c r="P163" s="165"/>
      <c r="Q163" s="165"/>
      <c r="R163" s="165"/>
      <c r="S163" s="165"/>
      <c r="T163" s="166"/>
      <c r="AT163" s="161" t="s">
        <v>134</v>
      </c>
      <c r="AU163" s="161" t="s">
        <v>82</v>
      </c>
      <c r="AV163" s="13" t="s">
        <v>79</v>
      </c>
      <c r="AW163" s="13" t="s">
        <v>30</v>
      </c>
      <c r="AX163" s="13" t="s">
        <v>73</v>
      </c>
      <c r="AY163" s="161" t="s">
        <v>118</v>
      </c>
    </row>
    <row r="164" spans="1:65" s="14" customFormat="1" ht="11.25">
      <c r="B164" s="167"/>
      <c r="D164" s="160" t="s">
        <v>134</v>
      </c>
      <c r="E164" s="168" t="s">
        <v>1</v>
      </c>
      <c r="F164" s="169" t="s">
        <v>198</v>
      </c>
      <c r="H164" s="170">
        <v>648.80999999999995</v>
      </c>
      <c r="I164" s="171"/>
      <c r="L164" s="167"/>
      <c r="M164" s="172"/>
      <c r="N164" s="173"/>
      <c r="O164" s="173"/>
      <c r="P164" s="173"/>
      <c r="Q164" s="173"/>
      <c r="R164" s="173"/>
      <c r="S164" s="173"/>
      <c r="T164" s="174"/>
      <c r="AT164" s="168" t="s">
        <v>134</v>
      </c>
      <c r="AU164" s="168" t="s">
        <v>82</v>
      </c>
      <c r="AV164" s="14" t="s">
        <v>82</v>
      </c>
      <c r="AW164" s="14" t="s">
        <v>30</v>
      </c>
      <c r="AX164" s="14" t="s">
        <v>79</v>
      </c>
      <c r="AY164" s="168" t="s">
        <v>118</v>
      </c>
    </row>
    <row r="165" spans="1:65" s="2" customFormat="1" ht="16.5" customHeight="1">
      <c r="A165" s="32"/>
      <c r="B165" s="144"/>
      <c r="C165" s="145" t="s">
        <v>199</v>
      </c>
      <c r="D165" s="145" t="s">
        <v>120</v>
      </c>
      <c r="E165" s="146" t="s">
        <v>200</v>
      </c>
      <c r="F165" s="147" t="s">
        <v>201</v>
      </c>
      <c r="G165" s="148" t="s">
        <v>154</v>
      </c>
      <c r="H165" s="149">
        <v>240.3</v>
      </c>
      <c r="I165" s="150"/>
      <c r="J165" s="151">
        <f>ROUND(I165*H165,2)</f>
        <v>0</v>
      </c>
      <c r="K165" s="152"/>
      <c r="L165" s="33"/>
      <c r="M165" s="153" t="s">
        <v>1</v>
      </c>
      <c r="N165" s="154" t="s">
        <v>38</v>
      </c>
      <c r="O165" s="58"/>
      <c r="P165" s="155">
        <f>O165*H165</f>
        <v>0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7" t="s">
        <v>124</v>
      </c>
      <c r="AT165" s="157" t="s">
        <v>120</v>
      </c>
      <c r="AU165" s="157" t="s">
        <v>82</v>
      </c>
      <c r="AY165" s="17" t="s">
        <v>118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7" t="s">
        <v>79</v>
      </c>
      <c r="BK165" s="158">
        <f>ROUND(I165*H165,2)</f>
        <v>0</v>
      </c>
      <c r="BL165" s="17" t="s">
        <v>124</v>
      </c>
      <c r="BM165" s="157" t="s">
        <v>202</v>
      </c>
    </row>
    <row r="166" spans="1:65" s="12" customFormat="1" ht="22.9" customHeight="1">
      <c r="B166" s="131"/>
      <c r="D166" s="132" t="s">
        <v>72</v>
      </c>
      <c r="E166" s="142" t="s">
        <v>82</v>
      </c>
      <c r="F166" s="142" t="s">
        <v>203</v>
      </c>
      <c r="I166" s="134"/>
      <c r="J166" s="143">
        <f>BK166</f>
        <v>0</v>
      </c>
      <c r="L166" s="131"/>
      <c r="M166" s="136"/>
      <c r="N166" s="137"/>
      <c r="O166" s="137"/>
      <c r="P166" s="138">
        <f>SUM(P167:P170)</f>
        <v>0</v>
      </c>
      <c r="Q166" s="137"/>
      <c r="R166" s="138">
        <f>SUM(R167:R170)</f>
        <v>24.469204269999999</v>
      </c>
      <c r="S166" s="137"/>
      <c r="T166" s="139">
        <f>SUM(T167:T170)</f>
        <v>0</v>
      </c>
      <c r="AR166" s="132" t="s">
        <v>79</v>
      </c>
      <c r="AT166" s="140" t="s">
        <v>72</v>
      </c>
      <c r="AU166" s="140" t="s">
        <v>79</v>
      </c>
      <c r="AY166" s="132" t="s">
        <v>118</v>
      </c>
      <c r="BK166" s="141">
        <f>SUM(BK167:BK170)</f>
        <v>0</v>
      </c>
    </row>
    <row r="167" spans="1:65" s="2" customFormat="1" ht="24.2" customHeight="1">
      <c r="A167" s="32"/>
      <c r="B167" s="144"/>
      <c r="C167" s="145" t="s">
        <v>204</v>
      </c>
      <c r="D167" s="145" t="s">
        <v>120</v>
      </c>
      <c r="E167" s="146" t="s">
        <v>205</v>
      </c>
      <c r="F167" s="147" t="s">
        <v>206</v>
      </c>
      <c r="G167" s="148" t="s">
        <v>154</v>
      </c>
      <c r="H167" s="149">
        <v>9.4749999999999996</v>
      </c>
      <c r="I167" s="150"/>
      <c r="J167" s="151">
        <f>ROUND(I167*H167,2)</f>
        <v>0</v>
      </c>
      <c r="K167" s="152"/>
      <c r="L167" s="33"/>
      <c r="M167" s="153" t="s">
        <v>1</v>
      </c>
      <c r="N167" s="154" t="s">
        <v>38</v>
      </c>
      <c r="O167" s="58"/>
      <c r="P167" s="155">
        <f>O167*H167</f>
        <v>0</v>
      </c>
      <c r="Q167" s="155">
        <v>2.5018699999999998</v>
      </c>
      <c r="R167" s="155">
        <f>Q167*H167</f>
        <v>23.705218249999998</v>
      </c>
      <c r="S167" s="155">
        <v>0</v>
      </c>
      <c r="T167" s="156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57" t="s">
        <v>124</v>
      </c>
      <c r="AT167" s="157" t="s">
        <v>120</v>
      </c>
      <c r="AU167" s="157" t="s">
        <v>82</v>
      </c>
      <c r="AY167" s="17" t="s">
        <v>118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7" t="s">
        <v>79</v>
      </c>
      <c r="BK167" s="158">
        <f>ROUND(I167*H167,2)</f>
        <v>0</v>
      </c>
      <c r="BL167" s="17" t="s">
        <v>124</v>
      </c>
      <c r="BM167" s="157" t="s">
        <v>207</v>
      </c>
    </row>
    <row r="168" spans="1:65" s="13" customFormat="1" ht="11.25">
      <c r="B168" s="159"/>
      <c r="D168" s="160" t="s">
        <v>134</v>
      </c>
      <c r="E168" s="161" t="s">
        <v>1</v>
      </c>
      <c r="F168" s="162" t="s">
        <v>208</v>
      </c>
      <c r="H168" s="161" t="s">
        <v>1</v>
      </c>
      <c r="I168" s="163"/>
      <c r="L168" s="159"/>
      <c r="M168" s="164"/>
      <c r="N168" s="165"/>
      <c r="O168" s="165"/>
      <c r="P168" s="165"/>
      <c r="Q168" s="165"/>
      <c r="R168" s="165"/>
      <c r="S168" s="165"/>
      <c r="T168" s="166"/>
      <c r="AT168" s="161" t="s">
        <v>134</v>
      </c>
      <c r="AU168" s="161" t="s">
        <v>82</v>
      </c>
      <c r="AV168" s="13" t="s">
        <v>79</v>
      </c>
      <c r="AW168" s="13" t="s">
        <v>30</v>
      </c>
      <c r="AX168" s="13" t="s">
        <v>73</v>
      </c>
      <c r="AY168" s="161" t="s">
        <v>118</v>
      </c>
    </row>
    <row r="169" spans="1:65" s="14" customFormat="1" ht="11.25">
      <c r="B169" s="167"/>
      <c r="D169" s="160" t="s">
        <v>134</v>
      </c>
      <c r="E169" s="168" t="s">
        <v>1</v>
      </c>
      <c r="F169" s="169" t="s">
        <v>209</v>
      </c>
      <c r="H169" s="170">
        <v>9.4749999999999996</v>
      </c>
      <c r="I169" s="171"/>
      <c r="L169" s="167"/>
      <c r="M169" s="172"/>
      <c r="N169" s="173"/>
      <c r="O169" s="173"/>
      <c r="P169" s="173"/>
      <c r="Q169" s="173"/>
      <c r="R169" s="173"/>
      <c r="S169" s="173"/>
      <c r="T169" s="174"/>
      <c r="AT169" s="168" t="s">
        <v>134</v>
      </c>
      <c r="AU169" s="168" t="s">
        <v>82</v>
      </c>
      <c r="AV169" s="14" t="s">
        <v>82</v>
      </c>
      <c r="AW169" s="14" t="s">
        <v>30</v>
      </c>
      <c r="AX169" s="14" t="s">
        <v>79</v>
      </c>
      <c r="AY169" s="168" t="s">
        <v>118</v>
      </c>
    </row>
    <row r="170" spans="1:65" s="2" customFormat="1" ht="21.75" customHeight="1">
      <c r="A170" s="32"/>
      <c r="B170" s="144"/>
      <c r="C170" s="145" t="s">
        <v>210</v>
      </c>
      <c r="D170" s="145" t="s">
        <v>120</v>
      </c>
      <c r="E170" s="146" t="s">
        <v>211</v>
      </c>
      <c r="F170" s="147" t="s">
        <v>212</v>
      </c>
      <c r="G170" s="148" t="s">
        <v>195</v>
      </c>
      <c r="H170" s="149">
        <v>0.72099999999999997</v>
      </c>
      <c r="I170" s="150"/>
      <c r="J170" s="151">
        <f>ROUND(I170*H170,2)</f>
        <v>0</v>
      </c>
      <c r="K170" s="152"/>
      <c r="L170" s="33"/>
      <c r="M170" s="153" t="s">
        <v>1</v>
      </c>
      <c r="N170" s="154" t="s">
        <v>38</v>
      </c>
      <c r="O170" s="58"/>
      <c r="P170" s="155">
        <f>O170*H170</f>
        <v>0</v>
      </c>
      <c r="Q170" s="155">
        <v>1.05962</v>
      </c>
      <c r="R170" s="155">
        <f>Q170*H170</f>
        <v>0.76398601999999993</v>
      </c>
      <c r="S170" s="155">
        <v>0</v>
      </c>
      <c r="T170" s="156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7" t="s">
        <v>124</v>
      </c>
      <c r="AT170" s="157" t="s">
        <v>120</v>
      </c>
      <c r="AU170" s="157" t="s">
        <v>82</v>
      </c>
      <c r="AY170" s="17" t="s">
        <v>118</v>
      </c>
      <c r="BE170" s="158">
        <f>IF(N170="základní",J170,0)</f>
        <v>0</v>
      </c>
      <c r="BF170" s="158">
        <f>IF(N170="snížená",J170,0)</f>
        <v>0</v>
      </c>
      <c r="BG170" s="158">
        <f>IF(N170="zákl. přenesená",J170,0)</f>
        <v>0</v>
      </c>
      <c r="BH170" s="158">
        <f>IF(N170="sníž. přenesená",J170,0)</f>
        <v>0</v>
      </c>
      <c r="BI170" s="158">
        <f>IF(N170="nulová",J170,0)</f>
        <v>0</v>
      </c>
      <c r="BJ170" s="17" t="s">
        <v>79</v>
      </c>
      <c r="BK170" s="158">
        <f>ROUND(I170*H170,2)</f>
        <v>0</v>
      </c>
      <c r="BL170" s="17" t="s">
        <v>124</v>
      </c>
      <c r="BM170" s="157" t="s">
        <v>213</v>
      </c>
    </row>
    <row r="171" spans="1:65" s="12" customFormat="1" ht="22.9" customHeight="1">
      <c r="B171" s="131"/>
      <c r="D171" s="132" t="s">
        <v>72</v>
      </c>
      <c r="E171" s="142" t="s">
        <v>129</v>
      </c>
      <c r="F171" s="142" t="s">
        <v>214</v>
      </c>
      <c r="I171" s="134"/>
      <c r="J171" s="143">
        <f>BK171</f>
        <v>0</v>
      </c>
      <c r="L171" s="131"/>
      <c r="M171" s="136"/>
      <c r="N171" s="137"/>
      <c r="O171" s="137"/>
      <c r="P171" s="138">
        <f>SUM(P172:P181)</f>
        <v>0</v>
      </c>
      <c r="Q171" s="137"/>
      <c r="R171" s="138">
        <f>SUM(R172:R181)</f>
        <v>26.812716260000002</v>
      </c>
      <c r="S171" s="137"/>
      <c r="T171" s="139">
        <f>SUM(T172:T181)</f>
        <v>0</v>
      </c>
      <c r="AR171" s="132" t="s">
        <v>79</v>
      </c>
      <c r="AT171" s="140" t="s">
        <v>72</v>
      </c>
      <c r="AU171" s="140" t="s">
        <v>79</v>
      </c>
      <c r="AY171" s="132" t="s">
        <v>118</v>
      </c>
      <c r="BK171" s="141">
        <f>SUM(BK172:BK181)</f>
        <v>0</v>
      </c>
    </row>
    <row r="172" spans="1:65" s="2" customFormat="1" ht="21.75" customHeight="1">
      <c r="A172" s="32"/>
      <c r="B172" s="144"/>
      <c r="C172" s="145" t="s">
        <v>215</v>
      </c>
      <c r="D172" s="145" t="s">
        <v>120</v>
      </c>
      <c r="E172" s="146" t="s">
        <v>216</v>
      </c>
      <c r="F172" s="147" t="s">
        <v>217</v>
      </c>
      <c r="G172" s="148" t="s">
        <v>154</v>
      </c>
      <c r="H172" s="149">
        <v>10.233000000000001</v>
      </c>
      <c r="I172" s="150"/>
      <c r="J172" s="151">
        <f>ROUND(I172*H172,2)</f>
        <v>0</v>
      </c>
      <c r="K172" s="152"/>
      <c r="L172" s="33"/>
      <c r="M172" s="153" t="s">
        <v>1</v>
      </c>
      <c r="N172" s="154" t="s">
        <v>38</v>
      </c>
      <c r="O172" s="58"/>
      <c r="P172" s="155">
        <f>O172*H172</f>
        <v>0</v>
      </c>
      <c r="Q172" s="155">
        <v>2.5018699999999998</v>
      </c>
      <c r="R172" s="155">
        <f>Q172*H172</f>
        <v>25.60163571</v>
      </c>
      <c r="S172" s="155">
        <v>0</v>
      </c>
      <c r="T172" s="156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57" t="s">
        <v>124</v>
      </c>
      <c r="AT172" s="157" t="s">
        <v>120</v>
      </c>
      <c r="AU172" s="157" t="s">
        <v>82</v>
      </c>
      <c r="AY172" s="17" t="s">
        <v>118</v>
      </c>
      <c r="BE172" s="158">
        <f>IF(N172="základní",J172,0)</f>
        <v>0</v>
      </c>
      <c r="BF172" s="158">
        <f>IF(N172="snížená",J172,0)</f>
        <v>0</v>
      </c>
      <c r="BG172" s="158">
        <f>IF(N172="zákl. přenesená",J172,0)</f>
        <v>0</v>
      </c>
      <c r="BH172" s="158">
        <f>IF(N172="sníž. přenesená",J172,0)</f>
        <v>0</v>
      </c>
      <c r="BI172" s="158">
        <f>IF(N172="nulová",J172,0)</f>
        <v>0</v>
      </c>
      <c r="BJ172" s="17" t="s">
        <v>79</v>
      </c>
      <c r="BK172" s="158">
        <f>ROUND(I172*H172,2)</f>
        <v>0</v>
      </c>
      <c r="BL172" s="17" t="s">
        <v>124</v>
      </c>
      <c r="BM172" s="157" t="s">
        <v>218</v>
      </c>
    </row>
    <row r="173" spans="1:65" s="13" customFormat="1" ht="11.25">
      <c r="B173" s="159"/>
      <c r="D173" s="160" t="s">
        <v>134</v>
      </c>
      <c r="E173" s="161" t="s">
        <v>1</v>
      </c>
      <c r="F173" s="162" t="s">
        <v>219</v>
      </c>
      <c r="H173" s="161" t="s">
        <v>1</v>
      </c>
      <c r="I173" s="163"/>
      <c r="L173" s="159"/>
      <c r="M173" s="164"/>
      <c r="N173" s="165"/>
      <c r="O173" s="165"/>
      <c r="P173" s="165"/>
      <c r="Q173" s="165"/>
      <c r="R173" s="165"/>
      <c r="S173" s="165"/>
      <c r="T173" s="166"/>
      <c r="AT173" s="161" t="s">
        <v>134</v>
      </c>
      <c r="AU173" s="161" t="s">
        <v>82</v>
      </c>
      <c r="AV173" s="13" t="s">
        <v>79</v>
      </c>
      <c r="AW173" s="13" t="s">
        <v>30</v>
      </c>
      <c r="AX173" s="13" t="s">
        <v>73</v>
      </c>
      <c r="AY173" s="161" t="s">
        <v>118</v>
      </c>
    </row>
    <row r="174" spans="1:65" s="14" customFormat="1" ht="11.25">
      <c r="B174" s="167"/>
      <c r="D174" s="160" t="s">
        <v>134</v>
      </c>
      <c r="E174" s="168" t="s">
        <v>1</v>
      </c>
      <c r="F174" s="169" t="s">
        <v>220</v>
      </c>
      <c r="H174" s="170">
        <v>10.233000000000001</v>
      </c>
      <c r="I174" s="171"/>
      <c r="L174" s="167"/>
      <c r="M174" s="172"/>
      <c r="N174" s="173"/>
      <c r="O174" s="173"/>
      <c r="P174" s="173"/>
      <c r="Q174" s="173"/>
      <c r="R174" s="173"/>
      <c r="S174" s="173"/>
      <c r="T174" s="174"/>
      <c r="AT174" s="168" t="s">
        <v>134</v>
      </c>
      <c r="AU174" s="168" t="s">
        <v>82</v>
      </c>
      <c r="AV174" s="14" t="s">
        <v>82</v>
      </c>
      <c r="AW174" s="14" t="s">
        <v>30</v>
      </c>
      <c r="AX174" s="14" t="s">
        <v>79</v>
      </c>
      <c r="AY174" s="168" t="s">
        <v>118</v>
      </c>
    </row>
    <row r="175" spans="1:65" s="2" customFormat="1" ht="24.2" customHeight="1">
      <c r="A175" s="32"/>
      <c r="B175" s="144"/>
      <c r="C175" s="145" t="s">
        <v>221</v>
      </c>
      <c r="D175" s="145" t="s">
        <v>120</v>
      </c>
      <c r="E175" s="146" t="s">
        <v>222</v>
      </c>
      <c r="F175" s="147" t="s">
        <v>223</v>
      </c>
      <c r="G175" s="148" t="s">
        <v>132</v>
      </c>
      <c r="H175" s="149">
        <v>68.221000000000004</v>
      </c>
      <c r="I175" s="150"/>
      <c r="J175" s="151">
        <f>ROUND(I175*H175,2)</f>
        <v>0</v>
      </c>
      <c r="K175" s="152"/>
      <c r="L175" s="33"/>
      <c r="M175" s="153" t="s">
        <v>1</v>
      </c>
      <c r="N175" s="154" t="s">
        <v>38</v>
      </c>
      <c r="O175" s="58"/>
      <c r="P175" s="155">
        <f>O175*H175</f>
        <v>0</v>
      </c>
      <c r="Q175" s="155">
        <v>2.7499999999999998E-3</v>
      </c>
      <c r="R175" s="155">
        <f>Q175*H175</f>
        <v>0.18760774999999999</v>
      </c>
      <c r="S175" s="155">
        <v>0</v>
      </c>
      <c r="T175" s="156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7" t="s">
        <v>124</v>
      </c>
      <c r="AT175" s="157" t="s">
        <v>120</v>
      </c>
      <c r="AU175" s="157" t="s">
        <v>82</v>
      </c>
      <c r="AY175" s="17" t="s">
        <v>118</v>
      </c>
      <c r="BE175" s="158">
        <f>IF(N175="základní",J175,0)</f>
        <v>0</v>
      </c>
      <c r="BF175" s="158">
        <f>IF(N175="snížená",J175,0)</f>
        <v>0</v>
      </c>
      <c r="BG175" s="158">
        <f>IF(N175="zákl. přenesená",J175,0)</f>
        <v>0</v>
      </c>
      <c r="BH175" s="158">
        <f>IF(N175="sníž. přenesená",J175,0)</f>
        <v>0</v>
      </c>
      <c r="BI175" s="158">
        <f>IF(N175="nulová",J175,0)</f>
        <v>0</v>
      </c>
      <c r="BJ175" s="17" t="s">
        <v>79</v>
      </c>
      <c r="BK175" s="158">
        <f>ROUND(I175*H175,2)</f>
        <v>0</v>
      </c>
      <c r="BL175" s="17" t="s">
        <v>124</v>
      </c>
      <c r="BM175" s="157" t="s">
        <v>224</v>
      </c>
    </row>
    <row r="176" spans="1:65" s="13" customFormat="1" ht="11.25">
      <c r="B176" s="159"/>
      <c r="D176" s="160" t="s">
        <v>134</v>
      </c>
      <c r="E176" s="161" t="s">
        <v>1</v>
      </c>
      <c r="F176" s="162" t="s">
        <v>219</v>
      </c>
      <c r="H176" s="161" t="s">
        <v>1</v>
      </c>
      <c r="I176" s="163"/>
      <c r="L176" s="159"/>
      <c r="M176" s="164"/>
      <c r="N176" s="165"/>
      <c r="O176" s="165"/>
      <c r="P176" s="165"/>
      <c r="Q176" s="165"/>
      <c r="R176" s="165"/>
      <c r="S176" s="165"/>
      <c r="T176" s="166"/>
      <c r="AT176" s="161" t="s">
        <v>134</v>
      </c>
      <c r="AU176" s="161" t="s">
        <v>82</v>
      </c>
      <c r="AV176" s="13" t="s">
        <v>79</v>
      </c>
      <c r="AW176" s="13" t="s">
        <v>30</v>
      </c>
      <c r="AX176" s="13" t="s">
        <v>73</v>
      </c>
      <c r="AY176" s="161" t="s">
        <v>118</v>
      </c>
    </row>
    <row r="177" spans="1:65" s="14" customFormat="1" ht="11.25">
      <c r="B177" s="167"/>
      <c r="D177" s="160" t="s">
        <v>134</v>
      </c>
      <c r="E177" s="168" t="s">
        <v>1</v>
      </c>
      <c r="F177" s="169" t="s">
        <v>225</v>
      </c>
      <c r="H177" s="170">
        <v>68.221000000000004</v>
      </c>
      <c r="I177" s="171"/>
      <c r="L177" s="167"/>
      <c r="M177" s="172"/>
      <c r="N177" s="173"/>
      <c r="O177" s="173"/>
      <c r="P177" s="173"/>
      <c r="Q177" s="173"/>
      <c r="R177" s="173"/>
      <c r="S177" s="173"/>
      <c r="T177" s="174"/>
      <c r="AT177" s="168" t="s">
        <v>134</v>
      </c>
      <c r="AU177" s="168" t="s">
        <v>82</v>
      </c>
      <c r="AV177" s="14" t="s">
        <v>82</v>
      </c>
      <c r="AW177" s="14" t="s">
        <v>30</v>
      </c>
      <c r="AX177" s="14" t="s">
        <v>79</v>
      </c>
      <c r="AY177" s="168" t="s">
        <v>118</v>
      </c>
    </row>
    <row r="178" spans="1:65" s="2" customFormat="1" ht="24.2" customHeight="1">
      <c r="A178" s="32"/>
      <c r="B178" s="144"/>
      <c r="C178" s="145" t="s">
        <v>226</v>
      </c>
      <c r="D178" s="145" t="s">
        <v>120</v>
      </c>
      <c r="E178" s="146" t="s">
        <v>227</v>
      </c>
      <c r="F178" s="147" t="s">
        <v>228</v>
      </c>
      <c r="G178" s="148" t="s">
        <v>132</v>
      </c>
      <c r="H178" s="149">
        <v>68.221000000000004</v>
      </c>
      <c r="I178" s="150"/>
      <c r="J178" s="151">
        <f>ROUND(I178*H178,2)</f>
        <v>0</v>
      </c>
      <c r="K178" s="152"/>
      <c r="L178" s="33"/>
      <c r="M178" s="153" t="s">
        <v>1</v>
      </c>
      <c r="N178" s="154" t="s">
        <v>38</v>
      </c>
      <c r="O178" s="58"/>
      <c r="P178" s="155">
        <f>O178*H178</f>
        <v>0</v>
      </c>
      <c r="Q178" s="155">
        <v>0</v>
      </c>
      <c r="R178" s="155">
        <f>Q178*H178</f>
        <v>0</v>
      </c>
      <c r="S178" s="155">
        <v>0</v>
      </c>
      <c r="T178" s="156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7" t="s">
        <v>124</v>
      </c>
      <c r="AT178" s="157" t="s">
        <v>120</v>
      </c>
      <c r="AU178" s="157" t="s">
        <v>82</v>
      </c>
      <c r="AY178" s="17" t="s">
        <v>118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7" t="s">
        <v>79</v>
      </c>
      <c r="BK178" s="158">
        <f>ROUND(I178*H178,2)</f>
        <v>0</v>
      </c>
      <c r="BL178" s="17" t="s">
        <v>124</v>
      </c>
      <c r="BM178" s="157" t="s">
        <v>229</v>
      </c>
    </row>
    <row r="179" spans="1:65" s="13" customFormat="1" ht="11.25">
      <c r="B179" s="159"/>
      <c r="D179" s="160" t="s">
        <v>134</v>
      </c>
      <c r="E179" s="161" t="s">
        <v>1</v>
      </c>
      <c r="F179" s="162" t="s">
        <v>219</v>
      </c>
      <c r="H179" s="161" t="s">
        <v>1</v>
      </c>
      <c r="I179" s="163"/>
      <c r="L179" s="159"/>
      <c r="M179" s="164"/>
      <c r="N179" s="165"/>
      <c r="O179" s="165"/>
      <c r="P179" s="165"/>
      <c r="Q179" s="165"/>
      <c r="R179" s="165"/>
      <c r="S179" s="165"/>
      <c r="T179" s="166"/>
      <c r="AT179" s="161" t="s">
        <v>134</v>
      </c>
      <c r="AU179" s="161" t="s">
        <v>82</v>
      </c>
      <c r="AV179" s="13" t="s">
        <v>79</v>
      </c>
      <c r="AW179" s="13" t="s">
        <v>30</v>
      </c>
      <c r="AX179" s="13" t="s">
        <v>73</v>
      </c>
      <c r="AY179" s="161" t="s">
        <v>118</v>
      </c>
    </row>
    <row r="180" spans="1:65" s="14" customFormat="1" ht="11.25">
      <c r="B180" s="167"/>
      <c r="D180" s="160" t="s">
        <v>134</v>
      </c>
      <c r="E180" s="168" t="s">
        <v>1</v>
      </c>
      <c r="F180" s="169" t="s">
        <v>225</v>
      </c>
      <c r="H180" s="170">
        <v>68.221000000000004</v>
      </c>
      <c r="I180" s="171"/>
      <c r="L180" s="167"/>
      <c r="M180" s="172"/>
      <c r="N180" s="173"/>
      <c r="O180" s="173"/>
      <c r="P180" s="173"/>
      <c r="Q180" s="173"/>
      <c r="R180" s="173"/>
      <c r="S180" s="173"/>
      <c r="T180" s="174"/>
      <c r="AT180" s="168" t="s">
        <v>134</v>
      </c>
      <c r="AU180" s="168" t="s">
        <v>82</v>
      </c>
      <c r="AV180" s="14" t="s">
        <v>82</v>
      </c>
      <c r="AW180" s="14" t="s">
        <v>30</v>
      </c>
      <c r="AX180" s="14" t="s">
        <v>79</v>
      </c>
      <c r="AY180" s="168" t="s">
        <v>118</v>
      </c>
    </row>
    <row r="181" spans="1:65" s="2" customFormat="1" ht="24.2" customHeight="1">
      <c r="A181" s="32"/>
      <c r="B181" s="144"/>
      <c r="C181" s="145" t="s">
        <v>7</v>
      </c>
      <c r="D181" s="145" t="s">
        <v>120</v>
      </c>
      <c r="E181" s="146" t="s">
        <v>230</v>
      </c>
      <c r="F181" s="147" t="s">
        <v>231</v>
      </c>
      <c r="G181" s="148" t="s">
        <v>195</v>
      </c>
      <c r="H181" s="149">
        <v>0.96699999999999997</v>
      </c>
      <c r="I181" s="150"/>
      <c r="J181" s="151">
        <f>ROUND(I181*H181,2)</f>
        <v>0</v>
      </c>
      <c r="K181" s="152"/>
      <c r="L181" s="33"/>
      <c r="M181" s="153" t="s">
        <v>1</v>
      </c>
      <c r="N181" s="154" t="s">
        <v>38</v>
      </c>
      <c r="O181" s="58"/>
      <c r="P181" s="155">
        <f>O181*H181</f>
        <v>0</v>
      </c>
      <c r="Q181" s="155">
        <v>1.0584</v>
      </c>
      <c r="R181" s="155">
        <f>Q181*H181</f>
        <v>1.0234728</v>
      </c>
      <c r="S181" s="155">
        <v>0</v>
      </c>
      <c r="T181" s="156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57" t="s">
        <v>124</v>
      </c>
      <c r="AT181" s="157" t="s">
        <v>120</v>
      </c>
      <c r="AU181" s="157" t="s">
        <v>82</v>
      </c>
      <c r="AY181" s="17" t="s">
        <v>118</v>
      </c>
      <c r="BE181" s="158">
        <f>IF(N181="základní",J181,0)</f>
        <v>0</v>
      </c>
      <c r="BF181" s="158">
        <f>IF(N181="snížená",J181,0)</f>
        <v>0</v>
      </c>
      <c r="BG181" s="158">
        <f>IF(N181="zákl. přenesená",J181,0)</f>
        <v>0</v>
      </c>
      <c r="BH181" s="158">
        <f>IF(N181="sníž. přenesená",J181,0)</f>
        <v>0</v>
      </c>
      <c r="BI181" s="158">
        <f>IF(N181="nulová",J181,0)</f>
        <v>0</v>
      </c>
      <c r="BJ181" s="17" t="s">
        <v>79</v>
      </c>
      <c r="BK181" s="158">
        <f>ROUND(I181*H181,2)</f>
        <v>0</v>
      </c>
      <c r="BL181" s="17" t="s">
        <v>124</v>
      </c>
      <c r="BM181" s="157" t="s">
        <v>232</v>
      </c>
    </row>
    <row r="182" spans="1:65" s="12" customFormat="1" ht="22.9" customHeight="1">
      <c r="B182" s="131"/>
      <c r="D182" s="132" t="s">
        <v>72</v>
      </c>
      <c r="E182" s="142" t="s">
        <v>146</v>
      </c>
      <c r="F182" s="142" t="s">
        <v>233</v>
      </c>
      <c r="I182" s="134"/>
      <c r="J182" s="143">
        <f>BK182</f>
        <v>0</v>
      </c>
      <c r="L182" s="131"/>
      <c r="M182" s="136"/>
      <c r="N182" s="137"/>
      <c r="O182" s="137"/>
      <c r="P182" s="138">
        <f>SUM(P183:P234)</f>
        <v>0</v>
      </c>
      <c r="Q182" s="137"/>
      <c r="R182" s="138">
        <f>SUM(R183:R234)</f>
        <v>236.08264999999997</v>
      </c>
      <c r="S182" s="137"/>
      <c r="T182" s="139">
        <f>SUM(T183:T234)</f>
        <v>0</v>
      </c>
      <c r="AR182" s="132" t="s">
        <v>79</v>
      </c>
      <c r="AT182" s="140" t="s">
        <v>72</v>
      </c>
      <c r="AU182" s="140" t="s">
        <v>79</v>
      </c>
      <c r="AY182" s="132" t="s">
        <v>118</v>
      </c>
      <c r="BK182" s="141">
        <f>SUM(BK183:BK234)</f>
        <v>0</v>
      </c>
    </row>
    <row r="183" spans="1:65" s="2" customFormat="1" ht="37.9" customHeight="1">
      <c r="A183" s="32"/>
      <c r="B183" s="144"/>
      <c r="C183" s="145" t="s">
        <v>234</v>
      </c>
      <c r="D183" s="145" t="s">
        <v>120</v>
      </c>
      <c r="E183" s="146" t="s">
        <v>235</v>
      </c>
      <c r="F183" s="147" t="s">
        <v>236</v>
      </c>
      <c r="G183" s="148" t="s">
        <v>132</v>
      </c>
      <c r="H183" s="149">
        <v>801</v>
      </c>
      <c r="I183" s="150"/>
      <c r="J183" s="151">
        <f>ROUND(I183*H183,2)</f>
        <v>0</v>
      </c>
      <c r="K183" s="152"/>
      <c r="L183" s="33"/>
      <c r="M183" s="153" t="s">
        <v>1</v>
      </c>
      <c r="N183" s="154" t="s">
        <v>38</v>
      </c>
      <c r="O183" s="58"/>
      <c r="P183" s="155">
        <f>O183*H183</f>
        <v>0</v>
      </c>
      <c r="Q183" s="155">
        <v>0</v>
      </c>
      <c r="R183" s="155">
        <f>Q183*H183</f>
        <v>0</v>
      </c>
      <c r="S183" s="155">
        <v>0</v>
      </c>
      <c r="T183" s="156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57" t="s">
        <v>124</v>
      </c>
      <c r="AT183" s="157" t="s">
        <v>120</v>
      </c>
      <c r="AU183" s="157" t="s">
        <v>82</v>
      </c>
      <c r="AY183" s="17" t="s">
        <v>118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7" t="s">
        <v>79</v>
      </c>
      <c r="BK183" s="158">
        <f>ROUND(I183*H183,2)</f>
        <v>0</v>
      </c>
      <c r="BL183" s="17" t="s">
        <v>124</v>
      </c>
      <c r="BM183" s="157" t="s">
        <v>237</v>
      </c>
    </row>
    <row r="184" spans="1:65" s="13" customFormat="1" ht="22.5">
      <c r="B184" s="159"/>
      <c r="D184" s="160" t="s">
        <v>134</v>
      </c>
      <c r="E184" s="161" t="s">
        <v>1</v>
      </c>
      <c r="F184" s="162" t="s">
        <v>135</v>
      </c>
      <c r="H184" s="161" t="s">
        <v>1</v>
      </c>
      <c r="I184" s="163"/>
      <c r="L184" s="159"/>
      <c r="M184" s="164"/>
      <c r="N184" s="165"/>
      <c r="O184" s="165"/>
      <c r="P184" s="165"/>
      <c r="Q184" s="165"/>
      <c r="R184" s="165"/>
      <c r="S184" s="165"/>
      <c r="T184" s="166"/>
      <c r="AT184" s="161" t="s">
        <v>134</v>
      </c>
      <c r="AU184" s="161" t="s">
        <v>82</v>
      </c>
      <c r="AV184" s="13" t="s">
        <v>79</v>
      </c>
      <c r="AW184" s="13" t="s">
        <v>30</v>
      </c>
      <c r="AX184" s="13" t="s">
        <v>73</v>
      </c>
      <c r="AY184" s="161" t="s">
        <v>118</v>
      </c>
    </row>
    <row r="185" spans="1:65" s="14" customFormat="1" ht="11.25">
      <c r="B185" s="167"/>
      <c r="D185" s="160" t="s">
        <v>134</v>
      </c>
      <c r="E185" s="168" t="s">
        <v>1</v>
      </c>
      <c r="F185" s="169" t="s">
        <v>136</v>
      </c>
      <c r="H185" s="170">
        <v>665</v>
      </c>
      <c r="I185" s="171"/>
      <c r="L185" s="167"/>
      <c r="M185" s="172"/>
      <c r="N185" s="173"/>
      <c r="O185" s="173"/>
      <c r="P185" s="173"/>
      <c r="Q185" s="173"/>
      <c r="R185" s="173"/>
      <c r="S185" s="173"/>
      <c r="T185" s="174"/>
      <c r="AT185" s="168" t="s">
        <v>134</v>
      </c>
      <c r="AU185" s="168" t="s">
        <v>82</v>
      </c>
      <c r="AV185" s="14" t="s">
        <v>82</v>
      </c>
      <c r="AW185" s="14" t="s">
        <v>30</v>
      </c>
      <c r="AX185" s="14" t="s">
        <v>73</v>
      </c>
      <c r="AY185" s="168" t="s">
        <v>118</v>
      </c>
    </row>
    <row r="186" spans="1:65" s="13" customFormat="1" ht="22.5">
      <c r="B186" s="159"/>
      <c r="D186" s="160" t="s">
        <v>134</v>
      </c>
      <c r="E186" s="161" t="s">
        <v>1</v>
      </c>
      <c r="F186" s="162" t="s">
        <v>137</v>
      </c>
      <c r="H186" s="161" t="s">
        <v>1</v>
      </c>
      <c r="I186" s="163"/>
      <c r="L186" s="159"/>
      <c r="M186" s="164"/>
      <c r="N186" s="165"/>
      <c r="O186" s="165"/>
      <c r="P186" s="165"/>
      <c r="Q186" s="165"/>
      <c r="R186" s="165"/>
      <c r="S186" s="165"/>
      <c r="T186" s="166"/>
      <c r="AT186" s="161" t="s">
        <v>134</v>
      </c>
      <c r="AU186" s="161" t="s">
        <v>82</v>
      </c>
      <c r="AV186" s="13" t="s">
        <v>79</v>
      </c>
      <c r="AW186" s="13" t="s">
        <v>30</v>
      </c>
      <c r="AX186" s="13" t="s">
        <v>73</v>
      </c>
      <c r="AY186" s="161" t="s">
        <v>118</v>
      </c>
    </row>
    <row r="187" spans="1:65" s="14" customFormat="1" ht="11.25">
      <c r="B187" s="167"/>
      <c r="D187" s="160" t="s">
        <v>134</v>
      </c>
      <c r="E187" s="168" t="s">
        <v>1</v>
      </c>
      <c r="F187" s="169" t="s">
        <v>138</v>
      </c>
      <c r="H187" s="170">
        <v>88</v>
      </c>
      <c r="I187" s="171"/>
      <c r="L187" s="167"/>
      <c r="M187" s="172"/>
      <c r="N187" s="173"/>
      <c r="O187" s="173"/>
      <c r="P187" s="173"/>
      <c r="Q187" s="173"/>
      <c r="R187" s="173"/>
      <c r="S187" s="173"/>
      <c r="T187" s="174"/>
      <c r="AT187" s="168" t="s">
        <v>134</v>
      </c>
      <c r="AU187" s="168" t="s">
        <v>82</v>
      </c>
      <c r="AV187" s="14" t="s">
        <v>82</v>
      </c>
      <c r="AW187" s="14" t="s">
        <v>30</v>
      </c>
      <c r="AX187" s="14" t="s">
        <v>73</v>
      </c>
      <c r="AY187" s="168" t="s">
        <v>118</v>
      </c>
    </row>
    <row r="188" spans="1:65" s="13" customFormat="1" ht="22.5">
      <c r="B188" s="159"/>
      <c r="D188" s="160" t="s">
        <v>134</v>
      </c>
      <c r="E188" s="161" t="s">
        <v>1</v>
      </c>
      <c r="F188" s="162" t="s">
        <v>139</v>
      </c>
      <c r="H188" s="161" t="s">
        <v>1</v>
      </c>
      <c r="I188" s="163"/>
      <c r="L188" s="159"/>
      <c r="M188" s="164"/>
      <c r="N188" s="165"/>
      <c r="O188" s="165"/>
      <c r="P188" s="165"/>
      <c r="Q188" s="165"/>
      <c r="R188" s="165"/>
      <c r="S188" s="165"/>
      <c r="T188" s="166"/>
      <c r="AT188" s="161" t="s">
        <v>134</v>
      </c>
      <c r="AU188" s="161" t="s">
        <v>82</v>
      </c>
      <c r="AV188" s="13" t="s">
        <v>79</v>
      </c>
      <c r="AW188" s="13" t="s">
        <v>30</v>
      </c>
      <c r="AX188" s="13" t="s">
        <v>73</v>
      </c>
      <c r="AY188" s="161" t="s">
        <v>118</v>
      </c>
    </row>
    <row r="189" spans="1:65" s="14" customFormat="1" ht="11.25">
      <c r="B189" s="167"/>
      <c r="D189" s="160" t="s">
        <v>134</v>
      </c>
      <c r="E189" s="168" t="s">
        <v>1</v>
      </c>
      <c r="F189" s="169" t="s">
        <v>140</v>
      </c>
      <c r="H189" s="170">
        <v>48</v>
      </c>
      <c r="I189" s="171"/>
      <c r="L189" s="167"/>
      <c r="M189" s="172"/>
      <c r="N189" s="173"/>
      <c r="O189" s="173"/>
      <c r="P189" s="173"/>
      <c r="Q189" s="173"/>
      <c r="R189" s="173"/>
      <c r="S189" s="173"/>
      <c r="T189" s="174"/>
      <c r="AT189" s="168" t="s">
        <v>134</v>
      </c>
      <c r="AU189" s="168" t="s">
        <v>82</v>
      </c>
      <c r="AV189" s="14" t="s">
        <v>82</v>
      </c>
      <c r="AW189" s="14" t="s">
        <v>30</v>
      </c>
      <c r="AX189" s="14" t="s">
        <v>73</v>
      </c>
      <c r="AY189" s="168" t="s">
        <v>118</v>
      </c>
    </row>
    <row r="190" spans="1:65" s="15" customFormat="1" ht="11.25">
      <c r="B190" s="175"/>
      <c r="D190" s="160" t="s">
        <v>134</v>
      </c>
      <c r="E190" s="176" t="s">
        <v>1</v>
      </c>
      <c r="F190" s="177" t="s">
        <v>141</v>
      </c>
      <c r="H190" s="178">
        <v>801</v>
      </c>
      <c r="I190" s="179"/>
      <c r="L190" s="175"/>
      <c r="M190" s="180"/>
      <c r="N190" s="181"/>
      <c r="O190" s="181"/>
      <c r="P190" s="181"/>
      <c r="Q190" s="181"/>
      <c r="R190" s="181"/>
      <c r="S190" s="181"/>
      <c r="T190" s="182"/>
      <c r="AT190" s="176" t="s">
        <v>134</v>
      </c>
      <c r="AU190" s="176" t="s">
        <v>82</v>
      </c>
      <c r="AV190" s="15" t="s">
        <v>124</v>
      </c>
      <c r="AW190" s="15" t="s">
        <v>30</v>
      </c>
      <c r="AX190" s="15" t="s">
        <v>79</v>
      </c>
      <c r="AY190" s="176" t="s">
        <v>118</v>
      </c>
    </row>
    <row r="191" spans="1:65" s="2" customFormat="1" ht="21.75" customHeight="1">
      <c r="A191" s="32"/>
      <c r="B191" s="144"/>
      <c r="C191" s="183" t="s">
        <v>238</v>
      </c>
      <c r="D191" s="183" t="s">
        <v>239</v>
      </c>
      <c r="E191" s="184" t="s">
        <v>240</v>
      </c>
      <c r="F191" s="185" t="s">
        <v>241</v>
      </c>
      <c r="G191" s="186" t="s">
        <v>195</v>
      </c>
      <c r="H191" s="187">
        <v>7.2089999999999996</v>
      </c>
      <c r="I191" s="188"/>
      <c r="J191" s="189">
        <f>ROUND(I191*H191,2)</f>
        <v>0</v>
      </c>
      <c r="K191" s="190"/>
      <c r="L191" s="191"/>
      <c r="M191" s="192" t="s">
        <v>1</v>
      </c>
      <c r="N191" s="193" t="s">
        <v>38</v>
      </c>
      <c r="O191" s="58"/>
      <c r="P191" s="155">
        <f>O191*H191</f>
        <v>0</v>
      </c>
      <c r="Q191" s="155">
        <v>1</v>
      </c>
      <c r="R191" s="155">
        <f>Q191*H191</f>
        <v>7.2089999999999996</v>
      </c>
      <c r="S191" s="155">
        <v>0</v>
      </c>
      <c r="T191" s="156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57" t="s">
        <v>165</v>
      </c>
      <c r="AT191" s="157" t="s">
        <v>239</v>
      </c>
      <c r="AU191" s="157" t="s">
        <v>82</v>
      </c>
      <c r="AY191" s="17" t="s">
        <v>118</v>
      </c>
      <c r="BE191" s="158">
        <f>IF(N191="základní",J191,0)</f>
        <v>0</v>
      </c>
      <c r="BF191" s="158">
        <f>IF(N191="snížená",J191,0)</f>
        <v>0</v>
      </c>
      <c r="BG191" s="158">
        <f>IF(N191="zákl. přenesená",J191,0)</f>
        <v>0</v>
      </c>
      <c r="BH191" s="158">
        <f>IF(N191="sníž. přenesená",J191,0)</f>
        <v>0</v>
      </c>
      <c r="BI191" s="158">
        <f>IF(N191="nulová",J191,0)</f>
        <v>0</v>
      </c>
      <c r="BJ191" s="17" t="s">
        <v>79</v>
      </c>
      <c r="BK191" s="158">
        <f>ROUND(I191*H191,2)</f>
        <v>0</v>
      </c>
      <c r="BL191" s="17" t="s">
        <v>124</v>
      </c>
      <c r="BM191" s="157" t="s">
        <v>242</v>
      </c>
    </row>
    <row r="192" spans="1:65" s="2" customFormat="1" ht="33" customHeight="1">
      <c r="A192" s="32"/>
      <c r="B192" s="144"/>
      <c r="C192" s="145" t="s">
        <v>243</v>
      </c>
      <c r="D192" s="145" t="s">
        <v>120</v>
      </c>
      <c r="E192" s="146" t="s">
        <v>244</v>
      </c>
      <c r="F192" s="147" t="s">
        <v>245</v>
      </c>
      <c r="G192" s="148" t="s">
        <v>132</v>
      </c>
      <c r="H192" s="149">
        <v>665</v>
      </c>
      <c r="I192" s="150"/>
      <c r="J192" s="151">
        <f>ROUND(I192*H192,2)</f>
        <v>0</v>
      </c>
      <c r="K192" s="152"/>
      <c r="L192" s="33"/>
      <c r="M192" s="153" t="s">
        <v>1</v>
      </c>
      <c r="N192" s="154" t="s">
        <v>38</v>
      </c>
      <c r="O192" s="58"/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7" t="s">
        <v>124</v>
      </c>
      <c r="AT192" s="157" t="s">
        <v>120</v>
      </c>
      <c r="AU192" s="157" t="s">
        <v>82</v>
      </c>
      <c r="AY192" s="17" t="s">
        <v>118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7" t="s">
        <v>79</v>
      </c>
      <c r="BK192" s="158">
        <f>ROUND(I192*H192,2)</f>
        <v>0</v>
      </c>
      <c r="BL192" s="17" t="s">
        <v>124</v>
      </c>
      <c r="BM192" s="157" t="s">
        <v>246</v>
      </c>
    </row>
    <row r="193" spans="1:65" s="13" customFormat="1" ht="22.5">
      <c r="B193" s="159"/>
      <c r="D193" s="160" t="s">
        <v>134</v>
      </c>
      <c r="E193" s="161" t="s">
        <v>1</v>
      </c>
      <c r="F193" s="162" t="s">
        <v>135</v>
      </c>
      <c r="H193" s="161" t="s">
        <v>1</v>
      </c>
      <c r="I193" s="163"/>
      <c r="L193" s="159"/>
      <c r="M193" s="164"/>
      <c r="N193" s="165"/>
      <c r="O193" s="165"/>
      <c r="P193" s="165"/>
      <c r="Q193" s="165"/>
      <c r="R193" s="165"/>
      <c r="S193" s="165"/>
      <c r="T193" s="166"/>
      <c r="AT193" s="161" t="s">
        <v>134</v>
      </c>
      <c r="AU193" s="161" t="s">
        <v>82</v>
      </c>
      <c r="AV193" s="13" t="s">
        <v>79</v>
      </c>
      <c r="AW193" s="13" t="s">
        <v>30</v>
      </c>
      <c r="AX193" s="13" t="s">
        <v>73</v>
      </c>
      <c r="AY193" s="161" t="s">
        <v>118</v>
      </c>
    </row>
    <row r="194" spans="1:65" s="14" customFormat="1" ht="11.25">
      <c r="B194" s="167"/>
      <c r="D194" s="160" t="s">
        <v>134</v>
      </c>
      <c r="E194" s="168" t="s">
        <v>1</v>
      </c>
      <c r="F194" s="169" t="s">
        <v>136</v>
      </c>
      <c r="H194" s="170">
        <v>665</v>
      </c>
      <c r="I194" s="171"/>
      <c r="L194" s="167"/>
      <c r="M194" s="172"/>
      <c r="N194" s="173"/>
      <c r="O194" s="173"/>
      <c r="P194" s="173"/>
      <c r="Q194" s="173"/>
      <c r="R194" s="173"/>
      <c r="S194" s="173"/>
      <c r="T194" s="174"/>
      <c r="AT194" s="168" t="s">
        <v>134</v>
      </c>
      <c r="AU194" s="168" t="s">
        <v>82</v>
      </c>
      <c r="AV194" s="14" t="s">
        <v>82</v>
      </c>
      <c r="AW194" s="14" t="s">
        <v>30</v>
      </c>
      <c r="AX194" s="14" t="s">
        <v>73</v>
      </c>
      <c r="AY194" s="168" t="s">
        <v>118</v>
      </c>
    </row>
    <row r="195" spans="1:65" s="15" customFormat="1" ht="11.25">
      <c r="B195" s="175"/>
      <c r="D195" s="160" t="s">
        <v>134</v>
      </c>
      <c r="E195" s="176" t="s">
        <v>1</v>
      </c>
      <c r="F195" s="177" t="s">
        <v>141</v>
      </c>
      <c r="H195" s="178">
        <v>665</v>
      </c>
      <c r="I195" s="179"/>
      <c r="L195" s="175"/>
      <c r="M195" s="180"/>
      <c r="N195" s="181"/>
      <c r="O195" s="181"/>
      <c r="P195" s="181"/>
      <c r="Q195" s="181"/>
      <c r="R195" s="181"/>
      <c r="S195" s="181"/>
      <c r="T195" s="182"/>
      <c r="AT195" s="176" t="s">
        <v>134</v>
      </c>
      <c r="AU195" s="176" t="s">
        <v>82</v>
      </c>
      <c r="AV195" s="15" t="s">
        <v>124</v>
      </c>
      <c r="AW195" s="15" t="s">
        <v>30</v>
      </c>
      <c r="AX195" s="15" t="s">
        <v>79</v>
      </c>
      <c r="AY195" s="176" t="s">
        <v>118</v>
      </c>
    </row>
    <row r="196" spans="1:65" s="2" customFormat="1" ht="24.2" customHeight="1">
      <c r="A196" s="32"/>
      <c r="B196" s="144"/>
      <c r="C196" s="145" t="s">
        <v>247</v>
      </c>
      <c r="D196" s="145" t="s">
        <v>120</v>
      </c>
      <c r="E196" s="146" t="s">
        <v>248</v>
      </c>
      <c r="F196" s="147" t="s">
        <v>249</v>
      </c>
      <c r="G196" s="148" t="s">
        <v>132</v>
      </c>
      <c r="H196" s="149">
        <v>665</v>
      </c>
      <c r="I196" s="150"/>
      <c r="J196" s="151">
        <f>ROUND(I196*H196,2)</f>
        <v>0</v>
      </c>
      <c r="K196" s="152"/>
      <c r="L196" s="33"/>
      <c r="M196" s="153" t="s">
        <v>1</v>
      </c>
      <c r="N196" s="154" t="s">
        <v>38</v>
      </c>
      <c r="O196" s="58"/>
      <c r="P196" s="155">
        <f>O196*H196</f>
        <v>0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57" t="s">
        <v>124</v>
      </c>
      <c r="AT196" s="157" t="s">
        <v>120</v>
      </c>
      <c r="AU196" s="157" t="s">
        <v>82</v>
      </c>
      <c r="AY196" s="17" t="s">
        <v>118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7" t="s">
        <v>79</v>
      </c>
      <c r="BK196" s="158">
        <f>ROUND(I196*H196,2)</f>
        <v>0</v>
      </c>
      <c r="BL196" s="17" t="s">
        <v>124</v>
      </c>
      <c r="BM196" s="157" t="s">
        <v>250</v>
      </c>
    </row>
    <row r="197" spans="1:65" s="13" customFormat="1" ht="22.5">
      <c r="B197" s="159"/>
      <c r="D197" s="160" t="s">
        <v>134</v>
      </c>
      <c r="E197" s="161" t="s">
        <v>1</v>
      </c>
      <c r="F197" s="162" t="s">
        <v>135</v>
      </c>
      <c r="H197" s="161" t="s">
        <v>1</v>
      </c>
      <c r="I197" s="163"/>
      <c r="L197" s="159"/>
      <c r="M197" s="164"/>
      <c r="N197" s="165"/>
      <c r="O197" s="165"/>
      <c r="P197" s="165"/>
      <c r="Q197" s="165"/>
      <c r="R197" s="165"/>
      <c r="S197" s="165"/>
      <c r="T197" s="166"/>
      <c r="AT197" s="161" t="s">
        <v>134</v>
      </c>
      <c r="AU197" s="161" t="s">
        <v>82</v>
      </c>
      <c r="AV197" s="13" t="s">
        <v>79</v>
      </c>
      <c r="AW197" s="13" t="s">
        <v>30</v>
      </c>
      <c r="AX197" s="13" t="s">
        <v>73</v>
      </c>
      <c r="AY197" s="161" t="s">
        <v>118</v>
      </c>
    </row>
    <row r="198" spans="1:65" s="14" customFormat="1" ht="11.25">
      <c r="B198" s="167"/>
      <c r="D198" s="160" t="s">
        <v>134</v>
      </c>
      <c r="E198" s="168" t="s">
        <v>1</v>
      </c>
      <c r="F198" s="169" t="s">
        <v>136</v>
      </c>
      <c r="H198" s="170">
        <v>665</v>
      </c>
      <c r="I198" s="171"/>
      <c r="L198" s="167"/>
      <c r="M198" s="172"/>
      <c r="N198" s="173"/>
      <c r="O198" s="173"/>
      <c r="P198" s="173"/>
      <c r="Q198" s="173"/>
      <c r="R198" s="173"/>
      <c r="S198" s="173"/>
      <c r="T198" s="174"/>
      <c r="AT198" s="168" t="s">
        <v>134</v>
      </c>
      <c r="AU198" s="168" t="s">
        <v>82</v>
      </c>
      <c r="AV198" s="14" t="s">
        <v>82</v>
      </c>
      <c r="AW198" s="14" t="s">
        <v>30</v>
      </c>
      <c r="AX198" s="14" t="s">
        <v>73</v>
      </c>
      <c r="AY198" s="168" t="s">
        <v>118</v>
      </c>
    </row>
    <row r="199" spans="1:65" s="15" customFormat="1" ht="11.25">
      <c r="B199" s="175"/>
      <c r="D199" s="160" t="s">
        <v>134</v>
      </c>
      <c r="E199" s="176" t="s">
        <v>1</v>
      </c>
      <c r="F199" s="177" t="s">
        <v>141</v>
      </c>
      <c r="H199" s="178">
        <v>665</v>
      </c>
      <c r="I199" s="179"/>
      <c r="L199" s="175"/>
      <c r="M199" s="180"/>
      <c r="N199" s="181"/>
      <c r="O199" s="181"/>
      <c r="P199" s="181"/>
      <c r="Q199" s="181"/>
      <c r="R199" s="181"/>
      <c r="S199" s="181"/>
      <c r="T199" s="182"/>
      <c r="AT199" s="176" t="s">
        <v>134</v>
      </c>
      <c r="AU199" s="176" t="s">
        <v>82</v>
      </c>
      <c r="AV199" s="15" t="s">
        <v>124</v>
      </c>
      <c r="AW199" s="15" t="s">
        <v>30</v>
      </c>
      <c r="AX199" s="15" t="s">
        <v>79</v>
      </c>
      <c r="AY199" s="176" t="s">
        <v>118</v>
      </c>
    </row>
    <row r="200" spans="1:65" s="2" customFormat="1" ht="24.2" customHeight="1">
      <c r="A200" s="32"/>
      <c r="B200" s="144"/>
      <c r="C200" s="145" t="s">
        <v>251</v>
      </c>
      <c r="D200" s="145" t="s">
        <v>120</v>
      </c>
      <c r="E200" s="146" t="s">
        <v>252</v>
      </c>
      <c r="F200" s="147" t="s">
        <v>253</v>
      </c>
      <c r="G200" s="148" t="s">
        <v>132</v>
      </c>
      <c r="H200" s="149">
        <v>48</v>
      </c>
      <c r="I200" s="150"/>
      <c r="J200" s="151">
        <f>ROUND(I200*H200,2)</f>
        <v>0</v>
      </c>
      <c r="K200" s="152"/>
      <c r="L200" s="33"/>
      <c r="M200" s="153" t="s">
        <v>1</v>
      </c>
      <c r="N200" s="154" t="s">
        <v>38</v>
      </c>
      <c r="O200" s="58"/>
      <c r="P200" s="155">
        <f>O200*H200</f>
        <v>0</v>
      </c>
      <c r="Q200" s="155">
        <v>0</v>
      </c>
      <c r="R200" s="155">
        <f>Q200*H200</f>
        <v>0</v>
      </c>
      <c r="S200" s="155">
        <v>0</v>
      </c>
      <c r="T200" s="156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57" t="s">
        <v>124</v>
      </c>
      <c r="AT200" s="157" t="s">
        <v>120</v>
      </c>
      <c r="AU200" s="157" t="s">
        <v>82</v>
      </c>
      <c r="AY200" s="17" t="s">
        <v>118</v>
      </c>
      <c r="BE200" s="158">
        <f>IF(N200="základní",J200,0)</f>
        <v>0</v>
      </c>
      <c r="BF200" s="158">
        <f>IF(N200="snížená",J200,0)</f>
        <v>0</v>
      </c>
      <c r="BG200" s="158">
        <f>IF(N200="zákl. přenesená",J200,0)</f>
        <v>0</v>
      </c>
      <c r="BH200" s="158">
        <f>IF(N200="sníž. přenesená",J200,0)</f>
        <v>0</v>
      </c>
      <c r="BI200" s="158">
        <f>IF(N200="nulová",J200,0)</f>
        <v>0</v>
      </c>
      <c r="BJ200" s="17" t="s">
        <v>79</v>
      </c>
      <c r="BK200" s="158">
        <f>ROUND(I200*H200,2)</f>
        <v>0</v>
      </c>
      <c r="BL200" s="17" t="s">
        <v>124</v>
      </c>
      <c r="BM200" s="157" t="s">
        <v>254</v>
      </c>
    </row>
    <row r="201" spans="1:65" s="13" customFormat="1" ht="22.5">
      <c r="B201" s="159"/>
      <c r="D201" s="160" t="s">
        <v>134</v>
      </c>
      <c r="E201" s="161" t="s">
        <v>1</v>
      </c>
      <c r="F201" s="162" t="s">
        <v>139</v>
      </c>
      <c r="H201" s="161" t="s">
        <v>1</v>
      </c>
      <c r="I201" s="163"/>
      <c r="L201" s="159"/>
      <c r="M201" s="164"/>
      <c r="N201" s="165"/>
      <c r="O201" s="165"/>
      <c r="P201" s="165"/>
      <c r="Q201" s="165"/>
      <c r="R201" s="165"/>
      <c r="S201" s="165"/>
      <c r="T201" s="166"/>
      <c r="AT201" s="161" t="s">
        <v>134</v>
      </c>
      <c r="AU201" s="161" t="s">
        <v>82</v>
      </c>
      <c r="AV201" s="13" t="s">
        <v>79</v>
      </c>
      <c r="AW201" s="13" t="s">
        <v>30</v>
      </c>
      <c r="AX201" s="13" t="s">
        <v>73</v>
      </c>
      <c r="AY201" s="161" t="s">
        <v>118</v>
      </c>
    </row>
    <row r="202" spans="1:65" s="14" customFormat="1" ht="11.25">
      <c r="B202" s="167"/>
      <c r="D202" s="160" t="s">
        <v>134</v>
      </c>
      <c r="E202" s="168" t="s">
        <v>1</v>
      </c>
      <c r="F202" s="169" t="s">
        <v>140</v>
      </c>
      <c r="H202" s="170">
        <v>48</v>
      </c>
      <c r="I202" s="171"/>
      <c r="L202" s="167"/>
      <c r="M202" s="172"/>
      <c r="N202" s="173"/>
      <c r="O202" s="173"/>
      <c r="P202" s="173"/>
      <c r="Q202" s="173"/>
      <c r="R202" s="173"/>
      <c r="S202" s="173"/>
      <c r="T202" s="174"/>
      <c r="AT202" s="168" t="s">
        <v>134</v>
      </c>
      <c r="AU202" s="168" t="s">
        <v>82</v>
      </c>
      <c r="AV202" s="14" t="s">
        <v>82</v>
      </c>
      <c r="AW202" s="14" t="s">
        <v>30</v>
      </c>
      <c r="AX202" s="14" t="s">
        <v>79</v>
      </c>
      <c r="AY202" s="168" t="s">
        <v>118</v>
      </c>
    </row>
    <row r="203" spans="1:65" s="2" customFormat="1" ht="24.2" customHeight="1">
      <c r="A203" s="32"/>
      <c r="B203" s="144"/>
      <c r="C203" s="145" t="s">
        <v>255</v>
      </c>
      <c r="D203" s="145" t="s">
        <v>120</v>
      </c>
      <c r="E203" s="146" t="s">
        <v>256</v>
      </c>
      <c r="F203" s="147" t="s">
        <v>257</v>
      </c>
      <c r="G203" s="148" t="s">
        <v>132</v>
      </c>
      <c r="H203" s="149">
        <v>88</v>
      </c>
      <c r="I203" s="150"/>
      <c r="J203" s="151">
        <f>ROUND(I203*H203,2)</f>
        <v>0</v>
      </c>
      <c r="K203" s="152"/>
      <c r="L203" s="33"/>
      <c r="M203" s="153" t="s">
        <v>1</v>
      </c>
      <c r="N203" s="154" t="s">
        <v>38</v>
      </c>
      <c r="O203" s="58"/>
      <c r="P203" s="155">
        <f>O203*H203</f>
        <v>0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57" t="s">
        <v>124</v>
      </c>
      <c r="AT203" s="157" t="s">
        <v>120</v>
      </c>
      <c r="AU203" s="157" t="s">
        <v>82</v>
      </c>
      <c r="AY203" s="17" t="s">
        <v>118</v>
      </c>
      <c r="BE203" s="158">
        <f>IF(N203="základní",J203,0)</f>
        <v>0</v>
      </c>
      <c r="BF203" s="158">
        <f>IF(N203="snížená",J203,0)</f>
        <v>0</v>
      </c>
      <c r="BG203" s="158">
        <f>IF(N203="zákl. přenesená",J203,0)</f>
        <v>0</v>
      </c>
      <c r="BH203" s="158">
        <f>IF(N203="sníž. přenesená",J203,0)</f>
        <v>0</v>
      </c>
      <c r="BI203" s="158">
        <f>IF(N203="nulová",J203,0)</f>
        <v>0</v>
      </c>
      <c r="BJ203" s="17" t="s">
        <v>79</v>
      </c>
      <c r="BK203" s="158">
        <f>ROUND(I203*H203,2)</f>
        <v>0</v>
      </c>
      <c r="BL203" s="17" t="s">
        <v>124</v>
      </c>
      <c r="BM203" s="157" t="s">
        <v>258</v>
      </c>
    </row>
    <row r="204" spans="1:65" s="13" customFormat="1" ht="22.5">
      <c r="B204" s="159"/>
      <c r="D204" s="160" t="s">
        <v>134</v>
      </c>
      <c r="E204" s="161" t="s">
        <v>1</v>
      </c>
      <c r="F204" s="162" t="s">
        <v>137</v>
      </c>
      <c r="H204" s="161" t="s">
        <v>1</v>
      </c>
      <c r="I204" s="163"/>
      <c r="L204" s="159"/>
      <c r="M204" s="164"/>
      <c r="N204" s="165"/>
      <c r="O204" s="165"/>
      <c r="P204" s="165"/>
      <c r="Q204" s="165"/>
      <c r="R204" s="165"/>
      <c r="S204" s="165"/>
      <c r="T204" s="166"/>
      <c r="AT204" s="161" t="s">
        <v>134</v>
      </c>
      <c r="AU204" s="161" t="s">
        <v>82</v>
      </c>
      <c r="AV204" s="13" t="s">
        <v>79</v>
      </c>
      <c r="AW204" s="13" t="s">
        <v>30</v>
      </c>
      <c r="AX204" s="13" t="s">
        <v>73</v>
      </c>
      <c r="AY204" s="161" t="s">
        <v>118</v>
      </c>
    </row>
    <row r="205" spans="1:65" s="14" customFormat="1" ht="11.25">
      <c r="B205" s="167"/>
      <c r="D205" s="160" t="s">
        <v>134</v>
      </c>
      <c r="E205" s="168" t="s">
        <v>1</v>
      </c>
      <c r="F205" s="169" t="s">
        <v>138</v>
      </c>
      <c r="H205" s="170">
        <v>88</v>
      </c>
      <c r="I205" s="171"/>
      <c r="L205" s="167"/>
      <c r="M205" s="172"/>
      <c r="N205" s="173"/>
      <c r="O205" s="173"/>
      <c r="P205" s="173"/>
      <c r="Q205" s="173"/>
      <c r="R205" s="173"/>
      <c r="S205" s="173"/>
      <c r="T205" s="174"/>
      <c r="AT205" s="168" t="s">
        <v>134</v>
      </c>
      <c r="AU205" s="168" t="s">
        <v>82</v>
      </c>
      <c r="AV205" s="14" t="s">
        <v>82</v>
      </c>
      <c r="AW205" s="14" t="s">
        <v>30</v>
      </c>
      <c r="AX205" s="14" t="s">
        <v>79</v>
      </c>
      <c r="AY205" s="168" t="s">
        <v>118</v>
      </c>
    </row>
    <row r="206" spans="1:65" s="2" customFormat="1" ht="24.2" customHeight="1">
      <c r="A206" s="32"/>
      <c r="B206" s="144"/>
      <c r="C206" s="145" t="s">
        <v>259</v>
      </c>
      <c r="D206" s="145" t="s">
        <v>120</v>
      </c>
      <c r="E206" s="146" t="s">
        <v>260</v>
      </c>
      <c r="F206" s="147" t="s">
        <v>261</v>
      </c>
      <c r="G206" s="148" t="s">
        <v>132</v>
      </c>
      <c r="H206" s="149">
        <v>48</v>
      </c>
      <c r="I206" s="150"/>
      <c r="J206" s="151">
        <f>ROUND(I206*H206,2)</f>
        <v>0</v>
      </c>
      <c r="K206" s="152"/>
      <c r="L206" s="33"/>
      <c r="M206" s="153" t="s">
        <v>1</v>
      </c>
      <c r="N206" s="154" t="s">
        <v>38</v>
      </c>
      <c r="O206" s="58"/>
      <c r="P206" s="155">
        <f>O206*H206</f>
        <v>0</v>
      </c>
      <c r="Q206" s="155">
        <v>0</v>
      </c>
      <c r="R206" s="155">
        <f>Q206*H206</f>
        <v>0</v>
      </c>
      <c r="S206" s="155">
        <v>0</v>
      </c>
      <c r="T206" s="156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57" t="s">
        <v>124</v>
      </c>
      <c r="AT206" s="157" t="s">
        <v>120</v>
      </c>
      <c r="AU206" s="157" t="s">
        <v>82</v>
      </c>
      <c r="AY206" s="17" t="s">
        <v>118</v>
      </c>
      <c r="BE206" s="158">
        <f>IF(N206="základní",J206,0)</f>
        <v>0</v>
      </c>
      <c r="BF206" s="158">
        <f>IF(N206="snížená",J206,0)</f>
        <v>0</v>
      </c>
      <c r="BG206" s="158">
        <f>IF(N206="zákl. přenesená",J206,0)</f>
        <v>0</v>
      </c>
      <c r="BH206" s="158">
        <f>IF(N206="sníž. přenesená",J206,0)</f>
        <v>0</v>
      </c>
      <c r="BI206" s="158">
        <f>IF(N206="nulová",J206,0)</f>
        <v>0</v>
      </c>
      <c r="BJ206" s="17" t="s">
        <v>79</v>
      </c>
      <c r="BK206" s="158">
        <f>ROUND(I206*H206,2)</f>
        <v>0</v>
      </c>
      <c r="BL206" s="17" t="s">
        <v>124</v>
      </c>
      <c r="BM206" s="157" t="s">
        <v>262</v>
      </c>
    </row>
    <row r="207" spans="1:65" s="13" customFormat="1" ht="22.5">
      <c r="B207" s="159"/>
      <c r="D207" s="160" t="s">
        <v>134</v>
      </c>
      <c r="E207" s="161" t="s">
        <v>1</v>
      </c>
      <c r="F207" s="162" t="s">
        <v>139</v>
      </c>
      <c r="H207" s="161" t="s">
        <v>1</v>
      </c>
      <c r="I207" s="163"/>
      <c r="L207" s="159"/>
      <c r="M207" s="164"/>
      <c r="N207" s="165"/>
      <c r="O207" s="165"/>
      <c r="P207" s="165"/>
      <c r="Q207" s="165"/>
      <c r="R207" s="165"/>
      <c r="S207" s="165"/>
      <c r="T207" s="166"/>
      <c r="AT207" s="161" t="s">
        <v>134</v>
      </c>
      <c r="AU207" s="161" t="s">
        <v>82</v>
      </c>
      <c r="AV207" s="13" t="s">
        <v>79</v>
      </c>
      <c r="AW207" s="13" t="s">
        <v>30</v>
      </c>
      <c r="AX207" s="13" t="s">
        <v>73</v>
      </c>
      <c r="AY207" s="161" t="s">
        <v>118</v>
      </c>
    </row>
    <row r="208" spans="1:65" s="14" customFormat="1" ht="11.25">
      <c r="B208" s="167"/>
      <c r="D208" s="160" t="s">
        <v>134</v>
      </c>
      <c r="E208" s="168" t="s">
        <v>1</v>
      </c>
      <c r="F208" s="169" t="s">
        <v>140</v>
      </c>
      <c r="H208" s="170">
        <v>48</v>
      </c>
      <c r="I208" s="171"/>
      <c r="L208" s="167"/>
      <c r="M208" s="172"/>
      <c r="N208" s="173"/>
      <c r="O208" s="173"/>
      <c r="P208" s="173"/>
      <c r="Q208" s="173"/>
      <c r="R208" s="173"/>
      <c r="S208" s="173"/>
      <c r="T208" s="174"/>
      <c r="AT208" s="168" t="s">
        <v>134</v>
      </c>
      <c r="AU208" s="168" t="s">
        <v>82</v>
      </c>
      <c r="AV208" s="14" t="s">
        <v>82</v>
      </c>
      <c r="AW208" s="14" t="s">
        <v>30</v>
      </c>
      <c r="AX208" s="14" t="s">
        <v>79</v>
      </c>
      <c r="AY208" s="168" t="s">
        <v>118</v>
      </c>
    </row>
    <row r="209" spans="1:65" s="2" customFormat="1" ht="24.2" customHeight="1">
      <c r="A209" s="32"/>
      <c r="B209" s="144"/>
      <c r="C209" s="145" t="s">
        <v>263</v>
      </c>
      <c r="D209" s="145" t="s">
        <v>120</v>
      </c>
      <c r="E209" s="146" t="s">
        <v>264</v>
      </c>
      <c r="F209" s="147" t="s">
        <v>265</v>
      </c>
      <c r="G209" s="148" t="s">
        <v>132</v>
      </c>
      <c r="H209" s="149">
        <v>48</v>
      </c>
      <c r="I209" s="150"/>
      <c r="J209" s="151">
        <f>ROUND(I209*H209,2)</f>
        <v>0</v>
      </c>
      <c r="K209" s="152"/>
      <c r="L209" s="33"/>
      <c r="M209" s="153" t="s">
        <v>1</v>
      </c>
      <c r="N209" s="154" t="s">
        <v>38</v>
      </c>
      <c r="O209" s="58"/>
      <c r="P209" s="155">
        <f>O209*H209</f>
        <v>0</v>
      </c>
      <c r="Q209" s="155">
        <v>0</v>
      </c>
      <c r="R209" s="155">
        <f>Q209*H209</f>
        <v>0</v>
      </c>
      <c r="S209" s="155">
        <v>0</v>
      </c>
      <c r="T209" s="156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57" t="s">
        <v>124</v>
      </c>
      <c r="AT209" s="157" t="s">
        <v>120</v>
      </c>
      <c r="AU209" s="157" t="s">
        <v>82</v>
      </c>
      <c r="AY209" s="17" t="s">
        <v>118</v>
      </c>
      <c r="BE209" s="158">
        <f>IF(N209="základní",J209,0)</f>
        <v>0</v>
      </c>
      <c r="BF209" s="158">
        <f>IF(N209="snížená",J209,0)</f>
        <v>0</v>
      </c>
      <c r="BG209" s="158">
        <f>IF(N209="zákl. přenesená",J209,0)</f>
        <v>0</v>
      </c>
      <c r="BH209" s="158">
        <f>IF(N209="sníž. přenesená",J209,0)</f>
        <v>0</v>
      </c>
      <c r="BI209" s="158">
        <f>IF(N209="nulová",J209,0)</f>
        <v>0</v>
      </c>
      <c r="BJ209" s="17" t="s">
        <v>79</v>
      </c>
      <c r="BK209" s="158">
        <f>ROUND(I209*H209,2)</f>
        <v>0</v>
      </c>
      <c r="BL209" s="17" t="s">
        <v>124</v>
      </c>
      <c r="BM209" s="157" t="s">
        <v>266</v>
      </c>
    </row>
    <row r="210" spans="1:65" s="13" customFormat="1" ht="22.5">
      <c r="B210" s="159"/>
      <c r="D210" s="160" t="s">
        <v>134</v>
      </c>
      <c r="E210" s="161" t="s">
        <v>1</v>
      </c>
      <c r="F210" s="162" t="s">
        <v>139</v>
      </c>
      <c r="H210" s="161" t="s">
        <v>1</v>
      </c>
      <c r="I210" s="163"/>
      <c r="L210" s="159"/>
      <c r="M210" s="164"/>
      <c r="N210" s="165"/>
      <c r="O210" s="165"/>
      <c r="P210" s="165"/>
      <c r="Q210" s="165"/>
      <c r="R210" s="165"/>
      <c r="S210" s="165"/>
      <c r="T210" s="166"/>
      <c r="AT210" s="161" t="s">
        <v>134</v>
      </c>
      <c r="AU210" s="161" t="s">
        <v>82</v>
      </c>
      <c r="AV210" s="13" t="s">
        <v>79</v>
      </c>
      <c r="AW210" s="13" t="s">
        <v>30</v>
      </c>
      <c r="AX210" s="13" t="s">
        <v>73</v>
      </c>
      <c r="AY210" s="161" t="s">
        <v>118</v>
      </c>
    </row>
    <row r="211" spans="1:65" s="14" customFormat="1" ht="11.25">
      <c r="B211" s="167"/>
      <c r="D211" s="160" t="s">
        <v>134</v>
      </c>
      <c r="E211" s="168" t="s">
        <v>1</v>
      </c>
      <c r="F211" s="169" t="s">
        <v>140</v>
      </c>
      <c r="H211" s="170">
        <v>48</v>
      </c>
      <c r="I211" s="171"/>
      <c r="L211" s="167"/>
      <c r="M211" s="172"/>
      <c r="N211" s="173"/>
      <c r="O211" s="173"/>
      <c r="P211" s="173"/>
      <c r="Q211" s="173"/>
      <c r="R211" s="173"/>
      <c r="S211" s="173"/>
      <c r="T211" s="174"/>
      <c r="AT211" s="168" t="s">
        <v>134</v>
      </c>
      <c r="AU211" s="168" t="s">
        <v>82</v>
      </c>
      <c r="AV211" s="14" t="s">
        <v>82</v>
      </c>
      <c r="AW211" s="14" t="s">
        <v>30</v>
      </c>
      <c r="AX211" s="14" t="s">
        <v>79</v>
      </c>
      <c r="AY211" s="168" t="s">
        <v>118</v>
      </c>
    </row>
    <row r="212" spans="1:65" s="2" customFormat="1" ht="24.2" customHeight="1">
      <c r="A212" s="32"/>
      <c r="B212" s="144"/>
      <c r="C212" s="145" t="s">
        <v>267</v>
      </c>
      <c r="D212" s="145" t="s">
        <v>120</v>
      </c>
      <c r="E212" s="146" t="s">
        <v>268</v>
      </c>
      <c r="F212" s="147" t="s">
        <v>269</v>
      </c>
      <c r="G212" s="148" t="s">
        <v>132</v>
      </c>
      <c r="H212" s="149">
        <v>48</v>
      </c>
      <c r="I212" s="150"/>
      <c r="J212" s="151">
        <f>ROUND(I212*H212,2)</f>
        <v>0</v>
      </c>
      <c r="K212" s="152"/>
      <c r="L212" s="33"/>
      <c r="M212" s="153" t="s">
        <v>1</v>
      </c>
      <c r="N212" s="154" t="s">
        <v>38</v>
      </c>
      <c r="O212" s="58"/>
      <c r="P212" s="155">
        <f>O212*H212</f>
        <v>0</v>
      </c>
      <c r="Q212" s="155">
        <v>0</v>
      </c>
      <c r="R212" s="155">
        <f>Q212*H212</f>
        <v>0</v>
      </c>
      <c r="S212" s="155">
        <v>0</v>
      </c>
      <c r="T212" s="156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57" t="s">
        <v>124</v>
      </c>
      <c r="AT212" s="157" t="s">
        <v>120</v>
      </c>
      <c r="AU212" s="157" t="s">
        <v>82</v>
      </c>
      <c r="AY212" s="17" t="s">
        <v>118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7" t="s">
        <v>79</v>
      </c>
      <c r="BK212" s="158">
        <f>ROUND(I212*H212,2)</f>
        <v>0</v>
      </c>
      <c r="BL212" s="17" t="s">
        <v>124</v>
      </c>
      <c r="BM212" s="157" t="s">
        <v>270</v>
      </c>
    </row>
    <row r="213" spans="1:65" s="13" customFormat="1" ht="22.5">
      <c r="B213" s="159"/>
      <c r="D213" s="160" t="s">
        <v>134</v>
      </c>
      <c r="E213" s="161" t="s">
        <v>1</v>
      </c>
      <c r="F213" s="162" t="s">
        <v>139</v>
      </c>
      <c r="H213" s="161" t="s">
        <v>1</v>
      </c>
      <c r="I213" s="163"/>
      <c r="L213" s="159"/>
      <c r="M213" s="164"/>
      <c r="N213" s="165"/>
      <c r="O213" s="165"/>
      <c r="P213" s="165"/>
      <c r="Q213" s="165"/>
      <c r="R213" s="165"/>
      <c r="S213" s="165"/>
      <c r="T213" s="166"/>
      <c r="AT213" s="161" t="s">
        <v>134</v>
      </c>
      <c r="AU213" s="161" t="s">
        <v>82</v>
      </c>
      <c r="AV213" s="13" t="s">
        <v>79</v>
      </c>
      <c r="AW213" s="13" t="s">
        <v>30</v>
      </c>
      <c r="AX213" s="13" t="s">
        <v>73</v>
      </c>
      <c r="AY213" s="161" t="s">
        <v>118</v>
      </c>
    </row>
    <row r="214" spans="1:65" s="14" customFormat="1" ht="11.25">
      <c r="B214" s="167"/>
      <c r="D214" s="160" t="s">
        <v>134</v>
      </c>
      <c r="E214" s="168" t="s">
        <v>1</v>
      </c>
      <c r="F214" s="169" t="s">
        <v>140</v>
      </c>
      <c r="H214" s="170">
        <v>48</v>
      </c>
      <c r="I214" s="171"/>
      <c r="L214" s="167"/>
      <c r="M214" s="172"/>
      <c r="N214" s="173"/>
      <c r="O214" s="173"/>
      <c r="P214" s="173"/>
      <c r="Q214" s="173"/>
      <c r="R214" s="173"/>
      <c r="S214" s="173"/>
      <c r="T214" s="174"/>
      <c r="AT214" s="168" t="s">
        <v>134</v>
      </c>
      <c r="AU214" s="168" t="s">
        <v>82</v>
      </c>
      <c r="AV214" s="14" t="s">
        <v>82</v>
      </c>
      <c r="AW214" s="14" t="s">
        <v>30</v>
      </c>
      <c r="AX214" s="14" t="s">
        <v>79</v>
      </c>
      <c r="AY214" s="168" t="s">
        <v>118</v>
      </c>
    </row>
    <row r="215" spans="1:65" s="2" customFormat="1" ht="24.2" customHeight="1">
      <c r="A215" s="32"/>
      <c r="B215" s="144"/>
      <c r="C215" s="145" t="s">
        <v>271</v>
      </c>
      <c r="D215" s="145" t="s">
        <v>120</v>
      </c>
      <c r="E215" s="146" t="s">
        <v>272</v>
      </c>
      <c r="F215" s="147" t="s">
        <v>273</v>
      </c>
      <c r="G215" s="148" t="s">
        <v>132</v>
      </c>
      <c r="H215" s="149">
        <v>48</v>
      </c>
      <c r="I215" s="150"/>
      <c r="J215" s="151">
        <f>ROUND(I215*H215,2)</f>
        <v>0</v>
      </c>
      <c r="K215" s="152"/>
      <c r="L215" s="33"/>
      <c r="M215" s="153" t="s">
        <v>1</v>
      </c>
      <c r="N215" s="154" t="s">
        <v>38</v>
      </c>
      <c r="O215" s="58"/>
      <c r="P215" s="155">
        <f>O215*H215</f>
        <v>0</v>
      </c>
      <c r="Q215" s="155">
        <v>0</v>
      </c>
      <c r="R215" s="155">
        <f>Q215*H215</f>
        <v>0</v>
      </c>
      <c r="S215" s="155">
        <v>0</v>
      </c>
      <c r="T215" s="156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57" t="s">
        <v>124</v>
      </c>
      <c r="AT215" s="157" t="s">
        <v>120</v>
      </c>
      <c r="AU215" s="157" t="s">
        <v>82</v>
      </c>
      <c r="AY215" s="17" t="s">
        <v>118</v>
      </c>
      <c r="BE215" s="158">
        <f>IF(N215="základní",J215,0)</f>
        <v>0</v>
      </c>
      <c r="BF215" s="158">
        <f>IF(N215="snížená",J215,0)</f>
        <v>0</v>
      </c>
      <c r="BG215" s="158">
        <f>IF(N215="zákl. přenesená",J215,0)</f>
        <v>0</v>
      </c>
      <c r="BH215" s="158">
        <f>IF(N215="sníž. přenesená",J215,0)</f>
        <v>0</v>
      </c>
      <c r="BI215" s="158">
        <f>IF(N215="nulová",J215,0)</f>
        <v>0</v>
      </c>
      <c r="BJ215" s="17" t="s">
        <v>79</v>
      </c>
      <c r="BK215" s="158">
        <f>ROUND(I215*H215,2)</f>
        <v>0</v>
      </c>
      <c r="BL215" s="17" t="s">
        <v>124</v>
      </c>
      <c r="BM215" s="157" t="s">
        <v>274</v>
      </c>
    </row>
    <row r="216" spans="1:65" s="13" customFormat="1" ht="22.5">
      <c r="B216" s="159"/>
      <c r="D216" s="160" t="s">
        <v>134</v>
      </c>
      <c r="E216" s="161" t="s">
        <v>1</v>
      </c>
      <c r="F216" s="162" t="s">
        <v>139</v>
      </c>
      <c r="H216" s="161" t="s">
        <v>1</v>
      </c>
      <c r="I216" s="163"/>
      <c r="L216" s="159"/>
      <c r="M216" s="164"/>
      <c r="N216" s="165"/>
      <c r="O216" s="165"/>
      <c r="P216" s="165"/>
      <c r="Q216" s="165"/>
      <c r="R216" s="165"/>
      <c r="S216" s="165"/>
      <c r="T216" s="166"/>
      <c r="AT216" s="161" t="s">
        <v>134</v>
      </c>
      <c r="AU216" s="161" t="s">
        <v>82</v>
      </c>
      <c r="AV216" s="13" t="s">
        <v>79</v>
      </c>
      <c r="AW216" s="13" t="s">
        <v>30</v>
      </c>
      <c r="AX216" s="13" t="s">
        <v>73</v>
      </c>
      <c r="AY216" s="161" t="s">
        <v>118</v>
      </c>
    </row>
    <row r="217" spans="1:65" s="14" customFormat="1" ht="11.25">
      <c r="B217" s="167"/>
      <c r="D217" s="160" t="s">
        <v>134</v>
      </c>
      <c r="E217" s="168" t="s">
        <v>1</v>
      </c>
      <c r="F217" s="169" t="s">
        <v>140</v>
      </c>
      <c r="H217" s="170">
        <v>48</v>
      </c>
      <c r="I217" s="171"/>
      <c r="L217" s="167"/>
      <c r="M217" s="172"/>
      <c r="N217" s="173"/>
      <c r="O217" s="173"/>
      <c r="P217" s="173"/>
      <c r="Q217" s="173"/>
      <c r="R217" s="173"/>
      <c r="S217" s="173"/>
      <c r="T217" s="174"/>
      <c r="AT217" s="168" t="s">
        <v>134</v>
      </c>
      <c r="AU217" s="168" t="s">
        <v>82</v>
      </c>
      <c r="AV217" s="14" t="s">
        <v>82</v>
      </c>
      <c r="AW217" s="14" t="s">
        <v>30</v>
      </c>
      <c r="AX217" s="14" t="s">
        <v>79</v>
      </c>
      <c r="AY217" s="168" t="s">
        <v>118</v>
      </c>
    </row>
    <row r="218" spans="1:65" s="2" customFormat="1" ht="24.2" customHeight="1">
      <c r="A218" s="32"/>
      <c r="B218" s="144"/>
      <c r="C218" s="145" t="s">
        <v>275</v>
      </c>
      <c r="D218" s="145" t="s">
        <v>120</v>
      </c>
      <c r="E218" s="146" t="s">
        <v>276</v>
      </c>
      <c r="F218" s="147" t="s">
        <v>277</v>
      </c>
      <c r="G218" s="148" t="s">
        <v>132</v>
      </c>
      <c r="H218" s="149">
        <v>48</v>
      </c>
      <c r="I218" s="150"/>
      <c r="J218" s="151">
        <f>ROUND(I218*H218,2)</f>
        <v>0</v>
      </c>
      <c r="K218" s="152"/>
      <c r="L218" s="33"/>
      <c r="M218" s="153" t="s">
        <v>1</v>
      </c>
      <c r="N218" s="154" t="s">
        <v>38</v>
      </c>
      <c r="O218" s="58"/>
      <c r="P218" s="155">
        <f>O218*H218</f>
        <v>0</v>
      </c>
      <c r="Q218" s="155">
        <v>0</v>
      </c>
      <c r="R218" s="155">
        <f>Q218*H218</f>
        <v>0</v>
      </c>
      <c r="S218" s="155">
        <v>0</v>
      </c>
      <c r="T218" s="156">
        <f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57" t="s">
        <v>124</v>
      </c>
      <c r="AT218" s="157" t="s">
        <v>120</v>
      </c>
      <c r="AU218" s="157" t="s">
        <v>82</v>
      </c>
      <c r="AY218" s="17" t="s">
        <v>118</v>
      </c>
      <c r="BE218" s="158">
        <f>IF(N218="základní",J218,0)</f>
        <v>0</v>
      </c>
      <c r="BF218" s="158">
        <f>IF(N218="snížená",J218,0)</f>
        <v>0</v>
      </c>
      <c r="BG218" s="158">
        <f>IF(N218="zákl. přenesená",J218,0)</f>
        <v>0</v>
      </c>
      <c r="BH218" s="158">
        <f>IF(N218="sníž. přenesená",J218,0)</f>
        <v>0</v>
      </c>
      <c r="BI218" s="158">
        <f>IF(N218="nulová",J218,0)</f>
        <v>0</v>
      </c>
      <c r="BJ218" s="17" t="s">
        <v>79</v>
      </c>
      <c r="BK218" s="158">
        <f>ROUND(I218*H218,2)</f>
        <v>0</v>
      </c>
      <c r="BL218" s="17" t="s">
        <v>124</v>
      </c>
      <c r="BM218" s="157" t="s">
        <v>278</v>
      </c>
    </row>
    <row r="219" spans="1:65" s="13" customFormat="1" ht="22.5">
      <c r="B219" s="159"/>
      <c r="D219" s="160" t="s">
        <v>134</v>
      </c>
      <c r="E219" s="161" t="s">
        <v>1</v>
      </c>
      <c r="F219" s="162" t="s">
        <v>139</v>
      </c>
      <c r="H219" s="161" t="s">
        <v>1</v>
      </c>
      <c r="I219" s="163"/>
      <c r="L219" s="159"/>
      <c r="M219" s="164"/>
      <c r="N219" s="165"/>
      <c r="O219" s="165"/>
      <c r="P219" s="165"/>
      <c r="Q219" s="165"/>
      <c r="R219" s="165"/>
      <c r="S219" s="165"/>
      <c r="T219" s="166"/>
      <c r="AT219" s="161" t="s">
        <v>134</v>
      </c>
      <c r="AU219" s="161" t="s">
        <v>82</v>
      </c>
      <c r="AV219" s="13" t="s">
        <v>79</v>
      </c>
      <c r="AW219" s="13" t="s">
        <v>30</v>
      </c>
      <c r="AX219" s="13" t="s">
        <v>73</v>
      </c>
      <c r="AY219" s="161" t="s">
        <v>118</v>
      </c>
    </row>
    <row r="220" spans="1:65" s="14" customFormat="1" ht="11.25">
      <c r="B220" s="167"/>
      <c r="D220" s="160" t="s">
        <v>134</v>
      </c>
      <c r="E220" s="168" t="s">
        <v>1</v>
      </c>
      <c r="F220" s="169" t="s">
        <v>140</v>
      </c>
      <c r="H220" s="170">
        <v>48</v>
      </c>
      <c r="I220" s="171"/>
      <c r="L220" s="167"/>
      <c r="M220" s="172"/>
      <c r="N220" s="173"/>
      <c r="O220" s="173"/>
      <c r="P220" s="173"/>
      <c r="Q220" s="173"/>
      <c r="R220" s="173"/>
      <c r="S220" s="173"/>
      <c r="T220" s="174"/>
      <c r="AT220" s="168" t="s">
        <v>134</v>
      </c>
      <c r="AU220" s="168" t="s">
        <v>82</v>
      </c>
      <c r="AV220" s="14" t="s">
        <v>82</v>
      </c>
      <c r="AW220" s="14" t="s">
        <v>30</v>
      </c>
      <c r="AX220" s="14" t="s">
        <v>79</v>
      </c>
      <c r="AY220" s="168" t="s">
        <v>118</v>
      </c>
    </row>
    <row r="221" spans="1:65" s="2" customFormat="1" ht="24.2" customHeight="1">
      <c r="A221" s="32"/>
      <c r="B221" s="144"/>
      <c r="C221" s="145" t="s">
        <v>279</v>
      </c>
      <c r="D221" s="145" t="s">
        <v>120</v>
      </c>
      <c r="E221" s="146" t="s">
        <v>280</v>
      </c>
      <c r="F221" s="147" t="s">
        <v>281</v>
      </c>
      <c r="G221" s="148" t="s">
        <v>132</v>
      </c>
      <c r="H221" s="149">
        <v>665</v>
      </c>
      <c r="I221" s="150"/>
      <c r="J221" s="151">
        <f>ROUND(I221*H221,2)</f>
        <v>0</v>
      </c>
      <c r="K221" s="152"/>
      <c r="L221" s="33"/>
      <c r="M221" s="153" t="s">
        <v>1</v>
      </c>
      <c r="N221" s="154" t="s">
        <v>38</v>
      </c>
      <c r="O221" s="58"/>
      <c r="P221" s="155">
        <f>O221*H221</f>
        <v>0</v>
      </c>
      <c r="Q221" s="155">
        <v>0.11162</v>
      </c>
      <c r="R221" s="155">
        <f>Q221*H221</f>
        <v>74.2273</v>
      </c>
      <c r="S221" s="155">
        <v>0</v>
      </c>
      <c r="T221" s="156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57" t="s">
        <v>124</v>
      </c>
      <c r="AT221" s="157" t="s">
        <v>120</v>
      </c>
      <c r="AU221" s="157" t="s">
        <v>82</v>
      </c>
      <c r="AY221" s="17" t="s">
        <v>118</v>
      </c>
      <c r="BE221" s="158">
        <f>IF(N221="základní",J221,0)</f>
        <v>0</v>
      </c>
      <c r="BF221" s="158">
        <f>IF(N221="snížená",J221,0)</f>
        <v>0</v>
      </c>
      <c r="BG221" s="158">
        <f>IF(N221="zákl. přenesená",J221,0)</f>
        <v>0</v>
      </c>
      <c r="BH221" s="158">
        <f>IF(N221="sníž. přenesená",J221,0)</f>
        <v>0</v>
      </c>
      <c r="BI221" s="158">
        <f>IF(N221="nulová",J221,0)</f>
        <v>0</v>
      </c>
      <c r="BJ221" s="17" t="s">
        <v>79</v>
      </c>
      <c r="BK221" s="158">
        <f>ROUND(I221*H221,2)</f>
        <v>0</v>
      </c>
      <c r="BL221" s="17" t="s">
        <v>124</v>
      </c>
      <c r="BM221" s="157" t="s">
        <v>282</v>
      </c>
    </row>
    <row r="222" spans="1:65" s="13" customFormat="1" ht="22.5">
      <c r="B222" s="159"/>
      <c r="D222" s="160" t="s">
        <v>134</v>
      </c>
      <c r="E222" s="161" t="s">
        <v>1</v>
      </c>
      <c r="F222" s="162" t="s">
        <v>135</v>
      </c>
      <c r="H222" s="161" t="s">
        <v>1</v>
      </c>
      <c r="I222" s="163"/>
      <c r="L222" s="159"/>
      <c r="M222" s="164"/>
      <c r="N222" s="165"/>
      <c r="O222" s="165"/>
      <c r="P222" s="165"/>
      <c r="Q222" s="165"/>
      <c r="R222" s="165"/>
      <c r="S222" s="165"/>
      <c r="T222" s="166"/>
      <c r="AT222" s="161" t="s">
        <v>134</v>
      </c>
      <c r="AU222" s="161" t="s">
        <v>82</v>
      </c>
      <c r="AV222" s="13" t="s">
        <v>79</v>
      </c>
      <c r="AW222" s="13" t="s">
        <v>30</v>
      </c>
      <c r="AX222" s="13" t="s">
        <v>73</v>
      </c>
      <c r="AY222" s="161" t="s">
        <v>118</v>
      </c>
    </row>
    <row r="223" spans="1:65" s="14" customFormat="1" ht="11.25">
      <c r="B223" s="167"/>
      <c r="D223" s="160" t="s">
        <v>134</v>
      </c>
      <c r="E223" s="168" t="s">
        <v>1</v>
      </c>
      <c r="F223" s="169" t="s">
        <v>136</v>
      </c>
      <c r="H223" s="170">
        <v>665</v>
      </c>
      <c r="I223" s="171"/>
      <c r="L223" s="167"/>
      <c r="M223" s="172"/>
      <c r="N223" s="173"/>
      <c r="O223" s="173"/>
      <c r="P223" s="173"/>
      <c r="Q223" s="173"/>
      <c r="R223" s="173"/>
      <c r="S223" s="173"/>
      <c r="T223" s="174"/>
      <c r="AT223" s="168" t="s">
        <v>134</v>
      </c>
      <c r="AU223" s="168" t="s">
        <v>82</v>
      </c>
      <c r="AV223" s="14" t="s">
        <v>82</v>
      </c>
      <c r="AW223" s="14" t="s">
        <v>30</v>
      </c>
      <c r="AX223" s="14" t="s">
        <v>79</v>
      </c>
      <c r="AY223" s="168" t="s">
        <v>118</v>
      </c>
    </row>
    <row r="224" spans="1:65" s="2" customFormat="1" ht="24.2" customHeight="1">
      <c r="A224" s="32"/>
      <c r="B224" s="144"/>
      <c r="C224" s="183" t="s">
        <v>145</v>
      </c>
      <c r="D224" s="183" t="s">
        <v>239</v>
      </c>
      <c r="E224" s="184" t="s">
        <v>283</v>
      </c>
      <c r="F224" s="185" t="s">
        <v>284</v>
      </c>
      <c r="G224" s="186" t="s">
        <v>132</v>
      </c>
      <c r="H224" s="187">
        <v>671.65</v>
      </c>
      <c r="I224" s="188"/>
      <c r="J224" s="189">
        <f>ROUND(I224*H224,2)</f>
        <v>0</v>
      </c>
      <c r="K224" s="190"/>
      <c r="L224" s="191"/>
      <c r="M224" s="192" t="s">
        <v>1</v>
      </c>
      <c r="N224" s="193" t="s">
        <v>38</v>
      </c>
      <c r="O224" s="58"/>
      <c r="P224" s="155">
        <f>O224*H224</f>
        <v>0</v>
      </c>
      <c r="Q224" s="155">
        <v>0.152</v>
      </c>
      <c r="R224" s="155">
        <f>Q224*H224</f>
        <v>102.09079999999999</v>
      </c>
      <c r="S224" s="155">
        <v>0</v>
      </c>
      <c r="T224" s="156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57" t="s">
        <v>165</v>
      </c>
      <c r="AT224" s="157" t="s">
        <v>239</v>
      </c>
      <c r="AU224" s="157" t="s">
        <v>82</v>
      </c>
      <c r="AY224" s="17" t="s">
        <v>118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7" t="s">
        <v>79</v>
      </c>
      <c r="BK224" s="158">
        <f>ROUND(I224*H224,2)</f>
        <v>0</v>
      </c>
      <c r="BL224" s="17" t="s">
        <v>124</v>
      </c>
      <c r="BM224" s="157" t="s">
        <v>285</v>
      </c>
    </row>
    <row r="225" spans="1:65" s="14" customFormat="1" ht="11.25">
      <c r="B225" s="167"/>
      <c r="D225" s="160" t="s">
        <v>134</v>
      </c>
      <c r="F225" s="169" t="s">
        <v>286</v>
      </c>
      <c r="H225" s="170">
        <v>671.65</v>
      </c>
      <c r="I225" s="171"/>
      <c r="L225" s="167"/>
      <c r="M225" s="172"/>
      <c r="N225" s="173"/>
      <c r="O225" s="173"/>
      <c r="P225" s="173"/>
      <c r="Q225" s="173"/>
      <c r="R225" s="173"/>
      <c r="S225" s="173"/>
      <c r="T225" s="174"/>
      <c r="AT225" s="168" t="s">
        <v>134</v>
      </c>
      <c r="AU225" s="168" t="s">
        <v>82</v>
      </c>
      <c r="AV225" s="14" t="s">
        <v>82</v>
      </c>
      <c r="AW225" s="14" t="s">
        <v>3</v>
      </c>
      <c r="AX225" s="14" t="s">
        <v>79</v>
      </c>
      <c r="AY225" s="168" t="s">
        <v>118</v>
      </c>
    </row>
    <row r="226" spans="1:65" s="2" customFormat="1" ht="37.9" customHeight="1">
      <c r="A226" s="32"/>
      <c r="B226" s="144"/>
      <c r="C226" s="145" t="s">
        <v>287</v>
      </c>
      <c r="D226" s="145" t="s">
        <v>120</v>
      </c>
      <c r="E226" s="146" t="s">
        <v>288</v>
      </c>
      <c r="F226" s="147" t="s">
        <v>289</v>
      </c>
      <c r="G226" s="148" t="s">
        <v>132</v>
      </c>
      <c r="H226" s="149">
        <v>88</v>
      </c>
      <c r="I226" s="150"/>
      <c r="J226" s="151">
        <f>ROUND(I226*H226,2)</f>
        <v>0</v>
      </c>
      <c r="K226" s="152"/>
      <c r="L226" s="33"/>
      <c r="M226" s="153" t="s">
        <v>1</v>
      </c>
      <c r="N226" s="154" t="s">
        <v>38</v>
      </c>
      <c r="O226" s="58"/>
      <c r="P226" s="155">
        <f>O226*H226</f>
        <v>0</v>
      </c>
      <c r="Q226" s="155">
        <v>9.8000000000000004E-2</v>
      </c>
      <c r="R226" s="155">
        <f>Q226*H226</f>
        <v>8.6240000000000006</v>
      </c>
      <c r="S226" s="155">
        <v>0</v>
      </c>
      <c r="T226" s="156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57" t="s">
        <v>124</v>
      </c>
      <c r="AT226" s="157" t="s">
        <v>120</v>
      </c>
      <c r="AU226" s="157" t="s">
        <v>82</v>
      </c>
      <c r="AY226" s="17" t="s">
        <v>118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7" t="s">
        <v>79</v>
      </c>
      <c r="BK226" s="158">
        <f>ROUND(I226*H226,2)</f>
        <v>0</v>
      </c>
      <c r="BL226" s="17" t="s">
        <v>124</v>
      </c>
      <c r="BM226" s="157" t="s">
        <v>290</v>
      </c>
    </row>
    <row r="227" spans="1:65" s="13" customFormat="1" ht="22.5">
      <c r="B227" s="159"/>
      <c r="D227" s="160" t="s">
        <v>134</v>
      </c>
      <c r="E227" s="161" t="s">
        <v>1</v>
      </c>
      <c r="F227" s="162" t="s">
        <v>137</v>
      </c>
      <c r="H227" s="161" t="s">
        <v>1</v>
      </c>
      <c r="I227" s="163"/>
      <c r="L227" s="159"/>
      <c r="M227" s="164"/>
      <c r="N227" s="165"/>
      <c r="O227" s="165"/>
      <c r="P227" s="165"/>
      <c r="Q227" s="165"/>
      <c r="R227" s="165"/>
      <c r="S227" s="165"/>
      <c r="T227" s="166"/>
      <c r="AT227" s="161" t="s">
        <v>134</v>
      </c>
      <c r="AU227" s="161" t="s">
        <v>82</v>
      </c>
      <c r="AV227" s="13" t="s">
        <v>79</v>
      </c>
      <c r="AW227" s="13" t="s">
        <v>30</v>
      </c>
      <c r="AX227" s="13" t="s">
        <v>73</v>
      </c>
      <c r="AY227" s="161" t="s">
        <v>118</v>
      </c>
    </row>
    <row r="228" spans="1:65" s="14" customFormat="1" ht="11.25">
      <c r="B228" s="167"/>
      <c r="D228" s="160" t="s">
        <v>134</v>
      </c>
      <c r="E228" s="168" t="s">
        <v>1</v>
      </c>
      <c r="F228" s="169" t="s">
        <v>138</v>
      </c>
      <c r="H228" s="170">
        <v>88</v>
      </c>
      <c r="I228" s="171"/>
      <c r="L228" s="167"/>
      <c r="M228" s="172"/>
      <c r="N228" s="173"/>
      <c r="O228" s="173"/>
      <c r="P228" s="173"/>
      <c r="Q228" s="173"/>
      <c r="R228" s="173"/>
      <c r="S228" s="173"/>
      <c r="T228" s="174"/>
      <c r="AT228" s="168" t="s">
        <v>134</v>
      </c>
      <c r="AU228" s="168" t="s">
        <v>82</v>
      </c>
      <c r="AV228" s="14" t="s">
        <v>82</v>
      </c>
      <c r="AW228" s="14" t="s">
        <v>30</v>
      </c>
      <c r="AX228" s="14" t="s">
        <v>79</v>
      </c>
      <c r="AY228" s="168" t="s">
        <v>118</v>
      </c>
    </row>
    <row r="229" spans="1:65" s="2" customFormat="1" ht="24.2" customHeight="1">
      <c r="A229" s="32"/>
      <c r="B229" s="144"/>
      <c r="C229" s="183" t="s">
        <v>291</v>
      </c>
      <c r="D229" s="183" t="s">
        <v>239</v>
      </c>
      <c r="E229" s="184" t="s">
        <v>292</v>
      </c>
      <c r="F229" s="185" t="s">
        <v>293</v>
      </c>
      <c r="G229" s="186" t="s">
        <v>132</v>
      </c>
      <c r="H229" s="187">
        <v>88</v>
      </c>
      <c r="I229" s="188"/>
      <c r="J229" s="189">
        <f>ROUND(I229*H229,2)</f>
        <v>0</v>
      </c>
      <c r="K229" s="190"/>
      <c r="L229" s="191"/>
      <c r="M229" s="192" t="s">
        <v>1</v>
      </c>
      <c r="N229" s="193" t="s">
        <v>38</v>
      </c>
      <c r="O229" s="58"/>
      <c r="P229" s="155">
        <f>O229*H229</f>
        <v>0</v>
      </c>
      <c r="Q229" s="155">
        <v>0.108</v>
      </c>
      <c r="R229" s="155">
        <f>Q229*H229</f>
        <v>9.5039999999999996</v>
      </c>
      <c r="S229" s="155">
        <v>0</v>
      </c>
      <c r="T229" s="156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57" t="s">
        <v>165</v>
      </c>
      <c r="AT229" s="157" t="s">
        <v>239</v>
      </c>
      <c r="AU229" s="157" t="s">
        <v>82</v>
      </c>
      <c r="AY229" s="17" t="s">
        <v>118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17" t="s">
        <v>79</v>
      </c>
      <c r="BK229" s="158">
        <f>ROUND(I229*H229,2)</f>
        <v>0</v>
      </c>
      <c r="BL229" s="17" t="s">
        <v>124</v>
      </c>
      <c r="BM229" s="157" t="s">
        <v>294</v>
      </c>
    </row>
    <row r="230" spans="1:65" s="2" customFormat="1" ht="24.2" customHeight="1">
      <c r="A230" s="32"/>
      <c r="B230" s="144"/>
      <c r="C230" s="145" t="s">
        <v>295</v>
      </c>
      <c r="D230" s="145" t="s">
        <v>120</v>
      </c>
      <c r="E230" s="146" t="s">
        <v>296</v>
      </c>
      <c r="F230" s="147" t="s">
        <v>297</v>
      </c>
      <c r="G230" s="148" t="s">
        <v>149</v>
      </c>
      <c r="H230" s="149">
        <v>50</v>
      </c>
      <c r="I230" s="150"/>
      <c r="J230" s="151">
        <f>ROUND(I230*H230,2)</f>
        <v>0</v>
      </c>
      <c r="K230" s="152"/>
      <c r="L230" s="33"/>
      <c r="M230" s="153" t="s">
        <v>1</v>
      </c>
      <c r="N230" s="154" t="s">
        <v>38</v>
      </c>
      <c r="O230" s="58"/>
      <c r="P230" s="155">
        <f>O230*H230</f>
        <v>0</v>
      </c>
      <c r="Q230" s="155">
        <v>1.0000000000000001E-5</v>
      </c>
      <c r="R230" s="155">
        <f>Q230*H230</f>
        <v>5.0000000000000001E-4</v>
      </c>
      <c r="S230" s="155">
        <v>0</v>
      </c>
      <c r="T230" s="156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57" t="s">
        <v>124</v>
      </c>
      <c r="AT230" s="157" t="s">
        <v>120</v>
      </c>
      <c r="AU230" s="157" t="s">
        <v>82</v>
      </c>
      <c r="AY230" s="17" t="s">
        <v>118</v>
      </c>
      <c r="BE230" s="158">
        <f>IF(N230="základní",J230,0)</f>
        <v>0</v>
      </c>
      <c r="BF230" s="158">
        <f>IF(N230="snížená",J230,0)</f>
        <v>0</v>
      </c>
      <c r="BG230" s="158">
        <f>IF(N230="zákl. přenesená",J230,0)</f>
        <v>0</v>
      </c>
      <c r="BH230" s="158">
        <f>IF(N230="sníž. přenesená",J230,0)</f>
        <v>0</v>
      </c>
      <c r="BI230" s="158">
        <f>IF(N230="nulová",J230,0)</f>
        <v>0</v>
      </c>
      <c r="BJ230" s="17" t="s">
        <v>79</v>
      </c>
      <c r="BK230" s="158">
        <f>ROUND(I230*H230,2)</f>
        <v>0</v>
      </c>
      <c r="BL230" s="17" t="s">
        <v>124</v>
      </c>
      <c r="BM230" s="157" t="s">
        <v>298</v>
      </c>
    </row>
    <row r="231" spans="1:65" s="2" customFormat="1" ht="24.2" customHeight="1">
      <c r="A231" s="32"/>
      <c r="B231" s="144"/>
      <c r="C231" s="145" t="s">
        <v>299</v>
      </c>
      <c r="D231" s="145" t="s">
        <v>120</v>
      </c>
      <c r="E231" s="146" t="s">
        <v>300</v>
      </c>
      <c r="F231" s="147" t="s">
        <v>301</v>
      </c>
      <c r="G231" s="148" t="s">
        <v>132</v>
      </c>
      <c r="H231" s="149">
        <v>665</v>
      </c>
      <c r="I231" s="150"/>
      <c r="J231" s="151">
        <f>ROUND(I231*H231,2)</f>
        <v>0</v>
      </c>
      <c r="K231" s="152"/>
      <c r="L231" s="33"/>
      <c r="M231" s="153" t="s">
        <v>1</v>
      </c>
      <c r="N231" s="154" t="s">
        <v>38</v>
      </c>
      <c r="O231" s="58"/>
      <c r="P231" s="155">
        <f>O231*H231</f>
        <v>0</v>
      </c>
      <c r="Q231" s="155">
        <v>5.1769999999999997E-2</v>
      </c>
      <c r="R231" s="155">
        <f>Q231*H231</f>
        <v>34.427050000000001</v>
      </c>
      <c r="S231" s="155">
        <v>0</v>
      </c>
      <c r="T231" s="156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57" t="s">
        <v>124</v>
      </c>
      <c r="AT231" s="157" t="s">
        <v>120</v>
      </c>
      <c r="AU231" s="157" t="s">
        <v>82</v>
      </c>
      <c r="AY231" s="17" t="s">
        <v>118</v>
      </c>
      <c r="BE231" s="158">
        <f>IF(N231="základní",J231,0)</f>
        <v>0</v>
      </c>
      <c r="BF231" s="158">
        <f>IF(N231="snížená",J231,0)</f>
        <v>0</v>
      </c>
      <c r="BG231" s="158">
        <f>IF(N231="zákl. přenesená",J231,0)</f>
        <v>0</v>
      </c>
      <c r="BH231" s="158">
        <f>IF(N231="sníž. přenesená",J231,0)</f>
        <v>0</v>
      </c>
      <c r="BI231" s="158">
        <f>IF(N231="nulová",J231,0)</f>
        <v>0</v>
      </c>
      <c r="BJ231" s="17" t="s">
        <v>79</v>
      </c>
      <c r="BK231" s="158">
        <f>ROUND(I231*H231,2)</f>
        <v>0</v>
      </c>
      <c r="BL231" s="17" t="s">
        <v>124</v>
      </c>
      <c r="BM231" s="157" t="s">
        <v>302</v>
      </c>
    </row>
    <row r="232" spans="1:65" s="13" customFormat="1" ht="22.5">
      <c r="B232" s="159"/>
      <c r="D232" s="160" t="s">
        <v>134</v>
      </c>
      <c r="E232" s="161" t="s">
        <v>1</v>
      </c>
      <c r="F232" s="162" t="s">
        <v>135</v>
      </c>
      <c r="H232" s="161" t="s">
        <v>1</v>
      </c>
      <c r="I232" s="163"/>
      <c r="L232" s="159"/>
      <c r="M232" s="164"/>
      <c r="N232" s="165"/>
      <c r="O232" s="165"/>
      <c r="P232" s="165"/>
      <c r="Q232" s="165"/>
      <c r="R232" s="165"/>
      <c r="S232" s="165"/>
      <c r="T232" s="166"/>
      <c r="AT232" s="161" t="s">
        <v>134</v>
      </c>
      <c r="AU232" s="161" t="s">
        <v>82</v>
      </c>
      <c r="AV232" s="13" t="s">
        <v>79</v>
      </c>
      <c r="AW232" s="13" t="s">
        <v>30</v>
      </c>
      <c r="AX232" s="13" t="s">
        <v>73</v>
      </c>
      <c r="AY232" s="161" t="s">
        <v>118</v>
      </c>
    </row>
    <row r="233" spans="1:65" s="14" customFormat="1" ht="11.25">
      <c r="B233" s="167"/>
      <c r="D233" s="160" t="s">
        <v>134</v>
      </c>
      <c r="E233" s="168" t="s">
        <v>1</v>
      </c>
      <c r="F233" s="169" t="s">
        <v>136</v>
      </c>
      <c r="H233" s="170">
        <v>665</v>
      </c>
      <c r="I233" s="171"/>
      <c r="L233" s="167"/>
      <c r="M233" s="172"/>
      <c r="N233" s="173"/>
      <c r="O233" s="173"/>
      <c r="P233" s="173"/>
      <c r="Q233" s="173"/>
      <c r="R233" s="173"/>
      <c r="S233" s="173"/>
      <c r="T233" s="174"/>
      <c r="AT233" s="168" t="s">
        <v>134</v>
      </c>
      <c r="AU233" s="168" t="s">
        <v>82</v>
      </c>
      <c r="AV233" s="14" t="s">
        <v>82</v>
      </c>
      <c r="AW233" s="14" t="s">
        <v>30</v>
      </c>
      <c r="AX233" s="14" t="s">
        <v>79</v>
      </c>
      <c r="AY233" s="168" t="s">
        <v>118</v>
      </c>
    </row>
    <row r="234" spans="1:65" s="2" customFormat="1" ht="16.5" customHeight="1">
      <c r="A234" s="32"/>
      <c r="B234" s="144"/>
      <c r="C234" s="145" t="s">
        <v>303</v>
      </c>
      <c r="D234" s="145" t="s">
        <v>120</v>
      </c>
      <c r="E234" s="146" t="s">
        <v>304</v>
      </c>
      <c r="F234" s="147" t="s">
        <v>305</v>
      </c>
      <c r="G234" s="148" t="s">
        <v>306</v>
      </c>
      <c r="H234" s="149">
        <v>4</v>
      </c>
      <c r="I234" s="150"/>
      <c r="J234" s="151">
        <f>ROUND(I234*H234,2)</f>
        <v>0</v>
      </c>
      <c r="K234" s="152"/>
      <c r="L234" s="33"/>
      <c r="M234" s="153" t="s">
        <v>1</v>
      </c>
      <c r="N234" s="154" t="s">
        <v>38</v>
      </c>
      <c r="O234" s="58"/>
      <c r="P234" s="155">
        <f>O234*H234</f>
        <v>0</v>
      </c>
      <c r="Q234" s="155">
        <v>0</v>
      </c>
      <c r="R234" s="155">
        <f>Q234*H234</f>
        <v>0</v>
      </c>
      <c r="S234" s="155">
        <v>0</v>
      </c>
      <c r="T234" s="156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57" t="s">
        <v>124</v>
      </c>
      <c r="AT234" s="157" t="s">
        <v>120</v>
      </c>
      <c r="AU234" s="157" t="s">
        <v>82</v>
      </c>
      <c r="AY234" s="17" t="s">
        <v>118</v>
      </c>
      <c r="BE234" s="158">
        <f>IF(N234="základní",J234,0)</f>
        <v>0</v>
      </c>
      <c r="BF234" s="158">
        <f>IF(N234="snížená",J234,0)</f>
        <v>0</v>
      </c>
      <c r="BG234" s="158">
        <f>IF(N234="zákl. přenesená",J234,0)</f>
        <v>0</v>
      </c>
      <c r="BH234" s="158">
        <f>IF(N234="sníž. přenesená",J234,0)</f>
        <v>0</v>
      </c>
      <c r="BI234" s="158">
        <f>IF(N234="nulová",J234,0)</f>
        <v>0</v>
      </c>
      <c r="BJ234" s="17" t="s">
        <v>79</v>
      </c>
      <c r="BK234" s="158">
        <f>ROUND(I234*H234,2)</f>
        <v>0</v>
      </c>
      <c r="BL234" s="17" t="s">
        <v>124</v>
      </c>
      <c r="BM234" s="157" t="s">
        <v>307</v>
      </c>
    </row>
    <row r="235" spans="1:65" s="12" customFormat="1" ht="22.9" customHeight="1">
      <c r="B235" s="131"/>
      <c r="D235" s="132" t="s">
        <v>72</v>
      </c>
      <c r="E235" s="142" t="s">
        <v>165</v>
      </c>
      <c r="F235" s="142" t="s">
        <v>308</v>
      </c>
      <c r="I235" s="134"/>
      <c r="J235" s="143">
        <f>BK235</f>
        <v>0</v>
      </c>
      <c r="L235" s="131"/>
      <c r="M235" s="136"/>
      <c r="N235" s="137"/>
      <c r="O235" s="137"/>
      <c r="P235" s="138">
        <f>SUM(P236:P237)</f>
        <v>0</v>
      </c>
      <c r="Q235" s="137"/>
      <c r="R235" s="138">
        <f>SUM(R236:R237)</f>
        <v>4.4000000000000002E-4</v>
      </c>
      <c r="S235" s="137"/>
      <c r="T235" s="139">
        <f>SUM(T236:T237)</f>
        <v>0</v>
      </c>
      <c r="AR235" s="132" t="s">
        <v>79</v>
      </c>
      <c r="AT235" s="140" t="s">
        <v>72</v>
      </c>
      <c r="AU235" s="140" t="s">
        <v>79</v>
      </c>
      <c r="AY235" s="132" t="s">
        <v>118</v>
      </c>
      <c r="BK235" s="141">
        <f>SUM(BK236:BK237)</f>
        <v>0</v>
      </c>
    </row>
    <row r="236" spans="1:65" s="2" customFormat="1" ht="16.5" customHeight="1">
      <c r="A236" s="32"/>
      <c r="B236" s="144"/>
      <c r="C236" s="145" t="s">
        <v>309</v>
      </c>
      <c r="D236" s="145" t="s">
        <v>120</v>
      </c>
      <c r="E236" s="146" t="s">
        <v>310</v>
      </c>
      <c r="F236" s="147" t="s">
        <v>311</v>
      </c>
      <c r="G236" s="148" t="s">
        <v>149</v>
      </c>
      <c r="H236" s="149">
        <v>44</v>
      </c>
      <c r="I236" s="150"/>
      <c r="J236" s="151">
        <f>ROUND(I236*H236,2)</f>
        <v>0</v>
      </c>
      <c r="K236" s="152"/>
      <c r="L236" s="33"/>
      <c r="M236" s="153" t="s">
        <v>1</v>
      </c>
      <c r="N236" s="154" t="s">
        <v>38</v>
      </c>
      <c r="O236" s="58"/>
      <c r="P236" s="155">
        <f>O236*H236</f>
        <v>0</v>
      </c>
      <c r="Q236" s="155">
        <v>1.0000000000000001E-5</v>
      </c>
      <c r="R236" s="155">
        <f>Q236*H236</f>
        <v>4.4000000000000002E-4</v>
      </c>
      <c r="S236" s="155">
        <v>0</v>
      </c>
      <c r="T236" s="156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57" t="s">
        <v>124</v>
      </c>
      <c r="AT236" s="157" t="s">
        <v>120</v>
      </c>
      <c r="AU236" s="157" t="s">
        <v>82</v>
      </c>
      <c r="AY236" s="17" t="s">
        <v>118</v>
      </c>
      <c r="BE236" s="158">
        <f>IF(N236="základní",J236,0)</f>
        <v>0</v>
      </c>
      <c r="BF236" s="158">
        <f>IF(N236="snížená",J236,0)</f>
        <v>0</v>
      </c>
      <c r="BG236" s="158">
        <f>IF(N236="zákl. přenesená",J236,0)</f>
        <v>0</v>
      </c>
      <c r="BH236" s="158">
        <f>IF(N236="sníž. přenesená",J236,0)</f>
        <v>0</v>
      </c>
      <c r="BI236" s="158">
        <f>IF(N236="nulová",J236,0)</f>
        <v>0</v>
      </c>
      <c r="BJ236" s="17" t="s">
        <v>79</v>
      </c>
      <c r="BK236" s="158">
        <f>ROUND(I236*H236,2)</f>
        <v>0</v>
      </c>
      <c r="BL236" s="17" t="s">
        <v>124</v>
      </c>
      <c r="BM236" s="157" t="s">
        <v>312</v>
      </c>
    </row>
    <row r="237" spans="1:65" s="2" customFormat="1" ht="16.5" customHeight="1">
      <c r="A237" s="32"/>
      <c r="B237" s="144"/>
      <c r="C237" s="145" t="s">
        <v>313</v>
      </c>
      <c r="D237" s="145" t="s">
        <v>120</v>
      </c>
      <c r="E237" s="146" t="s">
        <v>314</v>
      </c>
      <c r="F237" s="147" t="s">
        <v>315</v>
      </c>
      <c r="G237" s="148" t="s">
        <v>316</v>
      </c>
      <c r="H237" s="149">
        <v>1</v>
      </c>
      <c r="I237" s="150"/>
      <c r="J237" s="151">
        <f>ROUND(I237*H237,2)</f>
        <v>0</v>
      </c>
      <c r="K237" s="152"/>
      <c r="L237" s="33"/>
      <c r="M237" s="153" t="s">
        <v>1</v>
      </c>
      <c r="N237" s="154" t="s">
        <v>38</v>
      </c>
      <c r="O237" s="58"/>
      <c r="P237" s="155">
        <f>O237*H237</f>
        <v>0</v>
      </c>
      <c r="Q237" s="155">
        <v>0</v>
      </c>
      <c r="R237" s="155">
        <f>Q237*H237</f>
        <v>0</v>
      </c>
      <c r="S237" s="155">
        <v>0</v>
      </c>
      <c r="T237" s="156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57" t="s">
        <v>124</v>
      </c>
      <c r="AT237" s="157" t="s">
        <v>120</v>
      </c>
      <c r="AU237" s="157" t="s">
        <v>82</v>
      </c>
      <c r="AY237" s="17" t="s">
        <v>118</v>
      </c>
      <c r="BE237" s="158">
        <f>IF(N237="základní",J237,0)</f>
        <v>0</v>
      </c>
      <c r="BF237" s="158">
        <f>IF(N237="snížená",J237,0)</f>
        <v>0</v>
      </c>
      <c r="BG237" s="158">
        <f>IF(N237="zákl. přenesená",J237,0)</f>
        <v>0</v>
      </c>
      <c r="BH237" s="158">
        <f>IF(N237="sníž. přenesená",J237,0)</f>
        <v>0</v>
      </c>
      <c r="BI237" s="158">
        <f>IF(N237="nulová",J237,0)</f>
        <v>0</v>
      </c>
      <c r="BJ237" s="17" t="s">
        <v>79</v>
      </c>
      <c r="BK237" s="158">
        <f>ROUND(I237*H237,2)</f>
        <v>0</v>
      </c>
      <c r="BL237" s="17" t="s">
        <v>124</v>
      </c>
      <c r="BM237" s="157" t="s">
        <v>317</v>
      </c>
    </row>
    <row r="238" spans="1:65" s="12" customFormat="1" ht="22.9" customHeight="1">
      <c r="B238" s="131"/>
      <c r="D238" s="132" t="s">
        <v>72</v>
      </c>
      <c r="E238" s="142" t="s">
        <v>169</v>
      </c>
      <c r="F238" s="142" t="s">
        <v>318</v>
      </c>
      <c r="I238" s="134"/>
      <c r="J238" s="143">
        <f>BK238</f>
        <v>0</v>
      </c>
      <c r="L238" s="131"/>
      <c r="M238" s="136"/>
      <c r="N238" s="137"/>
      <c r="O238" s="137"/>
      <c r="P238" s="138">
        <f>SUM(P239:P257)</f>
        <v>0</v>
      </c>
      <c r="Q238" s="137"/>
      <c r="R238" s="138">
        <f>SUM(R239:R257)</f>
        <v>30.771576</v>
      </c>
      <c r="S238" s="137"/>
      <c r="T238" s="139">
        <f>SUM(T239:T257)</f>
        <v>0</v>
      </c>
      <c r="AR238" s="132" t="s">
        <v>79</v>
      </c>
      <c r="AT238" s="140" t="s">
        <v>72</v>
      </c>
      <c r="AU238" s="140" t="s">
        <v>79</v>
      </c>
      <c r="AY238" s="132" t="s">
        <v>118</v>
      </c>
      <c r="BK238" s="141">
        <f>SUM(BK239:BK257)</f>
        <v>0</v>
      </c>
    </row>
    <row r="239" spans="1:65" s="2" customFormat="1" ht="21.75" customHeight="1">
      <c r="A239" s="32"/>
      <c r="B239" s="144"/>
      <c r="C239" s="145" t="s">
        <v>319</v>
      </c>
      <c r="D239" s="145" t="s">
        <v>120</v>
      </c>
      <c r="E239" s="146" t="s">
        <v>320</v>
      </c>
      <c r="F239" s="147" t="s">
        <v>321</v>
      </c>
      <c r="G239" s="148" t="s">
        <v>123</v>
      </c>
      <c r="H239" s="149">
        <v>13</v>
      </c>
      <c r="I239" s="150"/>
      <c r="J239" s="151">
        <f>ROUND(I239*H239,2)</f>
        <v>0</v>
      </c>
      <c r="K239" s="152"/>
      <c r="L239" s="33"/>
      <c r="M239" s="153" t="s">
        <v>1</v>
      </c>
      <c r="N239" s="154" t="s">
        <v>38</v>
      </c>
      <c r="O239" s="58"/>
      <c r="P239" s="155">
        <f>O239*H239</f>
        <v>0</v>
      </c>
      <c r="Q239" s="155">
        <v>4.4999999999999997E-3</v>
      </c>
      <c r="R239" s="155">
        <f>Q239*H239</f>
        <v>5.8499999999999996E-2</v>
      </c>
      <c r="S239" s="155">
        <v>0</v>
      </c>
      <c r="T239" s="156">
        <f>S239*H239</f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57" t="s">
        <v>124</v>
      </c>
      <c r="AT239" s="157" t="s">
        <v>120</v>
      </c>
      <c r="AU239" s="157" t="s">
        <v>82</v>
      </c>
      <c r="AY239" s="17" t="s">
        <v>118</v>
      </c>
      <c r="BE239" s="158">
        <f>IF(N239="základní",J239,0)</f>
        <v>0</v>
      </c>
      <c r="BF239" s="158">
        <f>IF(N239="snížená",J239,0)</f>
        <v>0</v>
      </c>
      <c r="BG239" s="158">
        <f>IF(N239="zákl. přenesená",J239,0)</f>
        <v>0</v>
      </c>
      <c r="BH239" s="158">
        <f>IF(N239="sníž. přenesená",J239,0)</f>
        <v>0</v>
      </c>
      <c r="BI239" s="158">
        <f>IF(N239="nulová",J239,0)</f>
        <v>0</v>
      </c>
      <c r="BJ239" s="17" t="s">
        <v>79</v>
      </c>
      <c r="BK239" s="158">
        <f>ROUND(I239*H239,2)</f>
        <v>0</v>
      </c>
      <c r="BL239" s="17" t="s">
        <v>124</v>
      </c>
      <c r="BM239" s="157" t="s">
        <v>322</v>
      </c>
    </row>
    <row r="240" spans="1:65" s="2" customFormat="1" ht="16.5" customHeight="1">
      <c r="A240" s="32"/>
      <c r="B240" s="144"/>
      <c r="C240" s="183" t="s">
        <v>323</v>
      </c>
      <c r="D240" s="183" t="s">
        <v>239</v>
      </c>
      <c r="E240" s="184" t="s">
        <v>324</v>
      </c>
      <c r="F240" s="185" t="s">
        <v>325</v>
      </c>
      <c r="G240" s="186" t="s">
        <v>123</v>
      </c>
      <c r="H240" s="187">
        <v>13</v>
      </c>
      <c r="I240" s="188"/>
      <c r="J240" s="189">
        <f>ROUND(I240*H240,2)</f>
        <v>0</v>
      </c>
      <c r="K240" s="190"/>
      <c r="L240" s="191"/>
      <c r="M240" s="192" t="s">
        <v>1</v>
      </c>
      <c r="N240" s="193" t="s">
        <v>38</v>
      </c>
      <c r="O240" s="58"/>
      <c r="P240" s="155">
        <f>O240*H240</f>
        <v>0</v>
      </c>
      <c r="Q240" s="155">
        <v>8.6E-3</v>
      </c>
      <c r="R240" s="155">
        <f>Q240*H240</f>
        <v>0.1118</v>
      </c>
      <c r="S240" s="155">
        <v>0</v>
      </c>
      <c r="T240" s="156">
        <f>S240*H240</f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57" t="s">
        <v>165</v>
      </c>
      <c r="AT240" s="157" t="s">
        <v>239</v>
      </c>
      <c r="AU240" s="157" t="s">
        <v>82</v>
      </c>
      <c r="AY240" s="17" t="s">
        <v>118</v>
      </c>
      <c r="BE240" s="158">
        <f>IF(N240="základní",J240,0)</f>
        <v>0</v>
      </c>
      <c r="BF240" s="158">
        <f>IF(N240="snížená",J240,0)</f>
        <v>0</v>
      </c>
      <c r="BG240" s="158">
        <f>IF(N240="zákl. přenesená",J240,0)</f>
        <v>0</v>
      </c>
      <c r="BH240" s="158">
        <f>IF(N240="sníž. přenesená",J240,0)</f>
        <v>0</v>
      </c>
      <c r="BI240" s="158">
        <f>IF(N240="nulová",J240,0)</f>
        <v>0</v>
      </c>
      <c r="BJ240" s="17" t="s">
        <v>79</v>
      </c>
      <c r="BK240" s="158">
        <f>ROUND(I240*H240,2)</f>
        <v>0</v>
      </c>
      <c r="BL240" s="17" t="s">
        <v>124</v>
      </c>
      <c r="BM240" s="157" t="s">
        <v>326</v>
      </c>
    </row>
    <row r="241" spans="1:65" s="2" customFormat="1" ht="24.2" customHeight="1">
      <c r="A241" s="32"/>
      <c r="B241" s="144"/>
      <c r="C241" s="145" t="s">
        <v>327</v>
      </c>
      <c r="D241" s="145" t="s">
        <v>120</v>
      </c>
      <c r="E241" s="146" t="s">
        <v>328</v>
      </c>
      <c r="F241" s="147" t="s">
        <v>329</v>
      </c>
      <c r="G241" s="148" t="s">
        <v>149</v>
      </c>
      <c r="H241" s="149">
        <v>150</v>
      </c>
      <c r="I241" s="150"/>
      <c r="J241" s="151">
        <f>ROUND(I241*H241,2)</f>
        <v>0</v>
      </c>
      <c r="K241" s="152"/>
      <c r="L241" s="33"/>
      <c r="M241" s="153" t="s">
        <v>1</v>
      </c>
      <c r="N241" s="154" t="s">
        <v>38</v>
      </c>
      <c r="O241" s="58"/>
      <c r="P241" s="155">
        <f>O241*H241</f>
        <v>0</v>
      </c>
      <c r="Q241" s="155">
        <v>1E-4</v>
      </c>
      <c r="R241" s="155">
        <f>Q241*H241</f>
        <v>1.5000000000000001E-2</v>
      </c>
      <c r="S241" s="155">
        <v>0</v>
      </c>
      <c r="T241" s="156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57" t="s">
        <v>124</v>
      </c>
      <c r="AT241" s="157" t="s">
        <v>120</v>
      </c>
      <c r="AU241" s="157" t="s">
        <v>82</v>
      </c>
      <c r="AY241" s="17" t="s">
        <v>118</v>
      </c>
      <c r="BE241" s="158">
        <f>IF(N241="základní",J241,0)</f>
        <v>0</v>
      </c>
      <c r="BF241" s="158">
        <f>IF(N241="snížená",J241,0)</f>
        <v>0</v>
      </c>
      <c r="BG241" s="158">
        <f>IF(N241="zákl. přenesená",J241,0)</f>
        <v>0</v>
      </c>
      <c r="BH241" s="158">
        <f>IF(N241="sníž. přenesená",J241,0)</f>
        <v>0</v>
      </c>
      <c r="BI241" s="158">
        <f>IF(N241="nulová",J241,0)</f>
        <v>0</v>
      </c>
      <c r="BJ241" s="17" t="s">
        <v>79</v>
      </c>
      <c r="BK241" s="158">
        <f>ROUND(I241*H241,2)</f>
        <v>0</v>
      </c>
      <c r="BL241" s="17" t="s">
        <v>124</v>
      </c>
      <c r="BM241" s="157" t="s">
        <v>330</v>
      </c>
    </row>
    <row r="242" spans="1:65" s="2" customFormat="1" ht="24.2" customHeight="1">
      <c r="A242" s="32"/>
      <c r="B242" s="144"/>
      <c r="C242" s="145" t="s">
        <v>331</v>
      </c>
      <c r="D242" s="145" t="s">
        <v>120</v>
      </c>
      <c r="E242" s="146" t="s">
        <v>332</v>
      </c>
      <c r="F242" s="147" t="s">
        <v>333</v>
      </c>
      <c r="G242" s="148" t="s">
        <v>149</v>
      </c>
      <c r="H242" s="149">
        <v>101</v>
      </c>
      <c r="I242" s="150"/>
      <c r="J242" s="151">
        <f>ROUND(I242*H242,2)</f>
        <v>0</v>
      </c>
      <c r="K242" s="152"/>
      <c r="L242" s="33"/>
      <c r="M242" s="153" t="s">
        <v>1</v>
      </c>
      <c r="N242" s="154" t="s">
        <v>38</v>
      </c>
      <c r="O242" s="58"/>
      <c r="P242" s="155">
        <f>O242*H242</f>
        <v>0</v>
      </c>
      <c r="Q242" s="155">
        <v>0.2195</v>
      </c>
      <c r="R242" s="155">
        <f>Q242*H242</f>
        <v>22.169499999999999</v>
      </c>
      <c r="S242" s="155">
        <v>0</v>
      </c>
      <c r="T242" s="156">
        <f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57" t="s">
        <v>124</v>
      </c>
      <c r="AT242" s="157" t="s">
        <v>120</v>
      </c>
      <c r="AU242" s="157" t="s">
        <v>82</v>
      </c>
      <c r="AY242" s="17" t="s">
        <v>118</v>
      </c>
      <c r="BE242" s="158">
        <f>IF(N242="základní",J242,0)</f>
        <v>0</v>
      </c>
      <c r="BF242" s="158">
        <f>IF(N242="snížená",J242,0)</f>
        <v>0</v>
      </c>
      <c r="BG242" s="158">
        <f>IF(N242="zákl. přenesená",J242,0)</f>
        <v>0</v>
      </c>
      <c r="BH242" s="158">
        <f>IF(N242="sníž. přenesená",J242,0)</f>
        <v>0</v>
      </c>
      <c r="BI242" s="158">
        <f>IF(N242="nulová",J242,0)</f>
        <v>0</v>
      </c>
      <c r="BJ242" s="17" t="s">
        <v>79</v>
      </c>
      <c r="BK242" s="158">
        <f>ROUND(I242*H242,2)</f>
        <v>0</v>
      </c>
      <c r="BL242" s="17" t="s">
        <v>124</v>
      </c>
      <c r="BM242" s="157" t="s">
        <v>334</v>
      </c>
    </row>
    <row r="243" spans="1:65" s="2" customFormat="1" ht="24.2" customHeight="1">
      <c r="A243" s="32"/>
      <c r="B243" s="144"/>
      <c r="C243" s="183" t="s">
        <v>335</v>
      </c>
      <c r="D243" s="183" t="s">
        <v>239</v>
      </c>
      <c r="E243" s="184" t="s">
        <v>336</v>
      </c>
      <c r="F243" s="185" t="s">
        <v>337</v>
      </c>
      <c r="G243" s="186" t="s">
        <v>149</v>
      </c>
      <c r="H243" s="187">
        <v>103.02</v>
      </c>
      <c r="I243" s="188"/>
      <c r="J243" s="189">
        <f>ROUND(I243*H243,2)</f>
        <v>0</v>
      </c>
      <c r="K243" s="190"/>
      <c r="L243" s="191"/>
      <c r="M243" s="192" t="s">
        <v>1</v>
      </c>
      <c r="N243" s="193" t="s">
        <v>38</v>
      </c>
      <c r="O243" s="58"/>
      <c r="P243" s="155">
        <f>O243*H243</f>
        <v>0</v>
      </c>
      <c r="Q243" s="155">
        <v>4.8300000000000003E-2</v>
      </c>
      <c r="R243" s="155">
        <f>Q243*H243</f>
        <v>4.9758659999999999</v>
      </c>
      <c r="S243" s="155">
        <v>0</v>
      </c>
      <c r="T243" s="156">
        <f>S243*H243</f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57" t="s">
        <v>165</v>
      </c>
      <c r="AT243" s="157" t="s">
        <v>239</v>
      </c>
      <c r="AU243" s="157" t="s">
        <v>82</v>
      </c>
      <c r="AY243" s="17" t="s">
        <v>118</v>
      </c>
      <c r="BE243" s="158">
        <f>IF(N243="základní",J243,0)</f>
        <v>0</v>
      </c>
      <c r="BF243" s="158">
        <f>IF(N243="snížená",J243,0)</f>
        <v>0</v>
      </c>
      <c r="BG243" s="158">
        <f>IF(N243="zákl. přenesená",J243,0)</f>
        <v>0</v>
      </c>
      <c r="BH243" s="158">
        <f>IF(N243="sníž. přenesená",J243,0)</f>
        <v>0</v>
      </c>
      <c r="BI243" s="158">
        <f>IF(N243="nulová",J243,0)</f>
        <v>0</v>
      </c>
      <c r="BJ243" s="17" t="s">
        <v>79</v>
      </c>
      <c r="BK243" s="158">
        <f>ROUND(I243*H243,2)</f>
        <v>0</v>
      </c>
      <c r="BL243" s="17" t="s">
        <v>124</v>
      </c>
      <c r="BM243" s="157" t="s">
        <v>338</v>
      </c>
    </row>
    <row r="244" spans="1:65" s="14" customFormat="1" ht="11.25">
      <c r="B244" s="167"/>
      <c r="D244" s="160" t="s">
        <v>134</v>
      </c>
      <c r="F244" s="169" t="s">
        <v>339</v>
      </c>
      <c r="H244" s="170">
        <v>103.02</v>
      </c>
      <c r="I244" s="171"/>
      <c r="L244" s="167"/>
      <c r="M244" s="172"/>
      <c r="N244" s="173"/>
      <c r="O244" s="173"/>
      <c r="P244" s="173"/>
      <c r="Q244" s="173"/>
      <c r="R244" s="173"/>
      <c r="S244" s="173"/>
      <c r="T244" s="174"/>
      <c r="AT244" s="168" t="s">
        <v>134</v>
      </c>
      <c r="AU244" s="168" t="s">
        <v>82</v>
      </c>
      <c r="AV244" s="14" t="s">
        <v>82</v>
      </c>
      <c r="AW244" s="14" t="s">
        <v>3</v>
      </c>
      <c r="AX244" s="14" t="s">
        <v>79</v>
      </c>
      <c r="AY244" s="168" t="s">
        <v>118</v>
      </c>
    </row>
    <row r="245" spans="1:65" s="2" customFormat="1" ht="24.2" customHeight="1">
      <c r="A245" s="32"/>
      <c r="B245" s="144"/>
      <c r="C245" s="145" t="s">
        <v>340</v>
      </c>
      <c r="D245" s="145" t="s">
        <v>120</v>
      </c>
      <c r="E245" s="146" t="s">
        <v>341</v>
      </c>
      <c r="F245" s="147" t="s">
        <v>342</v>
      </c>
      <c r="G245" s="148" t="s">
        <v>132</v>
      </c>
      <c r="H245" s="149">
        <v>801</v>
      </c>
      <c r="I245" s="150"/>
      <c r="J245" s="151">
        <f>ROUND(I245*H245,2)</f>
        <v>0</v>
      </c>
      <c r="K245" s="152"/>
      <c r="L245" s="33"/>
      <c r="M245" s="153" t="s">
        <v>1</v>
      </c>
      <c r="N245" s="154" t="s">
        <v>38</v>
      </c>
      <c r="O245" s="58"/>
      <c r="P245" s="155">
        <f>O245*H245</f>
        <v>0</v>
      </c>
      <c r="Q245" s="155">
        <v>3.6999999999999999E-4</v>
      </c>
      <c r="R245" s="155">
        <f>Q245*H245</f>
        <v>0.29637000000000002</v>
      </c>
      <c r="S245" s="155">
        <v>0</v>
      </c>
      <c r="T245" s="156">
        <f>S245*H245</f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57" t="s">
        <v>124</v>
      </c>
      <c r="AT245" s="157" t="s">
        <v>120</v>
      </c>
      <c r="AU245" s="157" t="s">
        <v>82</v>
      </c>
      <c r="AY245" s="17" t="s">
        <v>118</v>
      </c>
      <c r="BE245" s="158">
        <f>IF(N245="základní",J245,0)</f>
        <v>0</v>
      </c>
      <c r="BF245" s="158">
        <f>IF(N245="snížená",J245,0)</f>
        <v>0</v>
      </c>
      <c r="BG245" s="158">
        <f>IF(N245="zákl. přenesená",J245,0)</f>
        <v>0</v>
      </c>
      <c r="BH245" s="158">
        <f>IF(N245="sníž. přenesená",J245,0)</f>
        <v>0</v>
      </c>
      <c r="BI245" s="158">
        <f>IF(N245="nulová",J245,0)</f>
        <v>0</v>
      </c>
      <c r="BJ245" s="17" t="s">
        <v>79</v>
      </c>
      <c r="BK245" s="158">
        <f>ROUND(I245*H245,2)</f>
        <v>0</v>
      </c>
      <c r="BL245" s="17" t="s">
        <v>124</v>
      </c>
      <c r="BM245" s="157" t="s">
        <v>343</v>
      </c>
    </row>
    <row r="246" spans="1:65" s="13" customFormat="1" ht="22.5">
      <c r="B246" s="159"/>
      <c r="D246" s="160" t="s">
        <v>134</v>
      </c>
      <c r="E246" s="161" t="s">
        <v>1</v>
      </c>
      <c r="F246" s="162" t="s">
        <v>135</v>
      </c>
      <c r="H246" s="161" t="s">
        <v>1</v>
      </c>
      <c r="I246" s="163"/>
      <c r="L246" s="159"/>
      <c r="M246" s="164"/>
      <c r="N246" s="165"/>
      <c r="O246" s="165"/>
      <c r="P246" s="165"/>
      <c r="Q246" s="165"/>
      <c r="R246" s="165"/>
      <c r="S246" s="165"/>
      <c r="T246" s="166"/>
      <c r="AT246" s="161" t="s">
        <v>134</v>
      </c>
      <c r="AU246" s="161" t="s">
        <v>82</v>
      </c>
      <c r="AV246" s="13" t="s">
        <v>79</v>
      </c>
      <c r="AW246" s="13" t="s">
        <v>30</v>
      </c>
      <c r="AX246" s="13" t="s">
        <v>73</v>
      </c>
      <c r="AY246" s="161" t="s">
        <v>118</v>
      </c>
    </row>
    <row r="247" spans="1:65" s="14" customFormat="1" ht="11.25">
      <c r="B247" s="167"/>
      <c r="D247" s="160" t="s">
        <v>134</v>
      </c>
      <c r="E247" s="168" t="s">
        <v>1</v>
      </c>
      <c r="F247" s="169" t="s">
        <v>136</v>
      </c>
      <c r="H247" s="170">
        <v>665</v>
      </c>
      <c r="I247" s="171"/>
      <c r="L247" s="167"/>
      <c r="M247" s="172"/>
      <c r="N247" s="173"/>
      <c r="O247" s="173"/>
      <c r="P247" s="173"/>
      <c r="Q247" s="173"/>
      <c r="R247" s="173"/>
      <c r="S247" s="173"/>
      <c r="T247" s="174"/>
      <c r="AT247" s="168" t="s">
        <v>134</v>
      </c>
      <c r="AU247" s="168" t="s">
        <v>82</v>
      </c>
      <c r="AV247" s="14" t="s">
        <v>82</v>
      </c>
      <c r="AW247" s="14" t="s">
        <v>30</v>
      </c>
      <c r="AX247" s="14" t="s">
        <v>73</v>
      </c>
      <c r="AY247" s="168" t="s">
        <v>118</v>
      </c>
    </row>
    <row r="248" spans="1:65" s="13" customFormat="1" ht="22.5">
      <c r="B248" s="159"/>
      <c r="D248" s="160" t="s">
        <v>134</v>
      </c>
      <c r="E248" s="161" t="s">
        <v>1</v>
      </c>
      <c r="F248" s="162" t="s">
        <v>137</v>
      </c>
      <c r="H248" s="161" t="s">
        <v>1</v>
      </c>
      <c r="I248" s="163"/>
      <c r="L248" s="159"/>
      <c r="M248" s="164"/>
      <c r="N248" s="165"/>
      <c r="O248" s="165"/>
      <c r="P248" s="165"/>
      <c r="Q248" s="165"/>
      <c r="R248" s="165"/>
      <c r="S248" s="165"/>
      <c r="T248" s="166"/>
      <c r="AT248" s="161" t="s">
        <v>134</v>
      </c>
      <c r="AU248" s="161" t="s">
        <v>82</v>
      </c>
      <c r="AV248" s="13" t="s">
        <v>79</v>
      </c>
      <c r="AW248" s="13" t="s">
        <v>30</v>
      </c>
      <c r="AX248" s="13" t="s">
        <v>73</v>
      </c>
      <c r="AY248" s="161" t="s">
        <v>118</v>
      </c>
    </row>
    <row r="249" spans="1:65" s="14" customFormat="1" ht="11.25">
      <c r="B249" s="167"/>
      <c r="D249" s="160" t="s">
        <v>134</v>
      </c>
      <c r="E249" s="168" t="s">
        <v>1</v>
      </c>
      <c r="F249" s="169" t="s">
        <v>138</v>
      </c>
      <c r="H249" s="170">
        <v>88</v>
      </c>
      <c r="I249" s="171"/>
      <c r="L249" s="167"/>
      <c r="M249" s="172"/>
      <c r="N249" s="173"/>
      <c r="O249" s="173"/>
      <c r="P249" s="173"/>
      <c r="Q249" s="173"/>
      <c r="R249" s="173"/>
      <c r="S249" s="173"/>
      <c r="T249" s="174"/>
      <c r="AT249" s="168" t="s">
        <v>134</v>
      </c>
      <c r="AU249" s="168" t="s">
        <v>82</v>
      </c>
      <c r="AV249" s="14" t="s">
        <v>82</v>
      </c>
      <c r="AW249" s="14" t="s">
        <v>30</v>
      </c>
      <c r="AX249" s="14" t="s">
        <v>73</v>
      </c>
      <c r="AY249" s="168" t="s">
        <v>118</v>
      </c>
    </row>
    <row r="250" spans="1:65" s="13" customFormat="1" ht="22.5">
      <c r="B250" s="159"/>
      <c r="D250" s="160" t="s">
        <v>134</v>
      </c>
      <c r="E250" s="161" t="s">
        <v>1</v>
      </c>
      <c r="F250" s="162" t="s">
        <v>139</v>
      </c>
      <c r="H250" s="161" t="s">
        <v>1</v>
      </c>
      <c r="I250" s="163"/>
      <c r="L250" s="159"/>
      <c r="M250" s="164"/>
      <c r="N250" s="165"/>
      <c r="O250" s="165"/>
      <c r="P250" s="165"/>
      <c r="Q250" s="165"/>
      <c r="R250" s="165"/>
      <c r="S250" s="165"/>
      <c r="T250" s="166"/>
      <c r="AT250" s="161" t="s">
        <v>134</v>
      </c>
      <c r="AU250" s="161" t="s">
        <v>82</v>
      </c>
      <c r="AV250" s="13" t="s">
        <v>79</v>
      </c>
      <c r="AW250" s="13" t="s">
        <v>30</v>
      </c>
      <c r="AX250" s="13" t="s">
        <v>73</v>
      </c>
      <c r="AY250" s="161" t="s">
        <v>118</v>
      </c>
    </row>
    <row r="251" spans="1:65" s="14" customFormat="1" ht="11.25">
      <c r="B251" s="167"/>
      <c r="D251" s="160" t="s">
        <v>134</v>
      </c>
      <c r="E251" s="168" t="s">
        <v>1</v>
      </c>
      <c r="F251" s="169" t="s">
        <v>140</v>
      </c>
      <c r="H251" s="170">
        <v>48</v>
      </c>
      <c r="I251" s="171"/>
      <c r="L251" s="167"/>
      <c r="M251" s="172"/>
      <c r="N251" s="173"/>
      <c r="O251" s="173"/>
      <c r="P251" s="173"/>
      <c r="Q251" s="173"/>
      <c r="R251" s="173"/>
      <c r="S251" s="173"/>
      <c r="T251" s="174"/>
      <c r="AT251" s="168" t="s">
        <v>134</v>
      </c>
      <c r="AU251" s="168" t="s">
        <v>82</v>
      </c>
      <c r="AV251" s="14" t="s">
        <v>82</v>
      </c>
      <c r="AW251" s="14" t="s">
        <v>30</v>
      </c>
      <c r="AX251" s="14" t="s">
        <v>73</v>
      </c>
      <c r="AY251" s="168" t="s">
        <v>118</v>
      </c>
    </row>
    <row r="252" spans="1:65" s="15" customFormat="1" ht="11.25">
      <c r="B252" s="175"/>
      <c r="D252" s="160" t="s">
        <v>134</v>
      </c>
      <c r="E252" s="176" t="s">
        <v>1</v>
      </c>
      <c r="F252" s="177" t="s">
        <v>141</v>
      </c>
      <c r="H252" s="178">
        <v>801</v>
      </c>
      <c r="I252" s="179"/>
      <c r="L252" s="175"/>
      <c r="M252" s="180"/>
      <c r="N252" s="181"/>
      <c r="O252" s="181"/>
      <c r="P252" s="181"/>
      <c r="Q252" s="181"/>
      <c r="R252" s="181"/>
      <c r="S252" s="181"/>
      <c r="T252" s="182"/>
      <c r="AT252" s="176" t="s">
        <v>134</v>
      </c>
      <c r="AU252" s="176" t="s">
        <v>82</v>
      </c>
      <c r="AV252" s="15" t="s">
        <v>124</v>
      </c>
      <c r="AW252" s="15" t="s">
        <v>30</v>
      </c>
      <c r="AX252" s="15" t="s">
        <v>79</v>
      </c>
      <c r="AY252" s="176" t="s">
        <v>118</v>
      </c>
    </row>
    <row r="253" spans="1:65" s="2" customFormat="1" ht="24.2" customHeight="1">
      <c r="A253" s="32"/>
      <c r="B253" s="144"/>
      <c r="C253" s="145" t="s">
        <v>140</v>
      </c>
      <c r="D253" s="145" t="s">
        <v>120</v>
      </c>
      <c r="E253" s="146" t="s">
        <v>344</v>
      </c>
      <c r="F253" s="147" t="s">
        <v>345</v>
      </c>
      <c r="G253" s="148" t="s">
        <v>149</v>
      </c>
      <c r="H253" s="149">
        <v>15</v>
      </c>
      <c r="I253" s="150"/>
      <c r="J253" s="151">
        <f>ROUND(I253*H253,2)</f>
        <v>0</v>
      </c>
      <c r="K253" s="152"/>
      <c r="L253" s="33"/>
      <c r="M253" s="153" t="s">
        <v>1</v>
      </c>
      <c r="N253" s="154" t="s">
        <v>38</v>
      </c>
      <c r="O253" s="58"/>
      <c r="P253" s="155">
        <f>O253*H253</f>
        <v>0</v>
      </c>
      <c r="Q253" s="155">
        <v>0</v>
      </c>
      <c r="R253" s="155">
        <f>Q253*H253</f>
        <v>0</v>
      </c>
      <c r="S253" s="155">
        <v>0</v>
      </c>
      <c r="T253" s="156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57" t="s">
        <v>124</v>
      </c>
      <c r="AT253" s="157" t="s">
        <v>120</v>
      </c>
      <c r="AU253" s="157" t="s">
        <v>82</v>
      </c>
      <c r="AY253" s="17" t="s">
        <v>118</v>
      </c>
      <c r="BE253" s="158">
        <f>IF(N253="základní",J253,0)</f>
        <v>0</v>
      </c>
      <c r="BF253" s="158">
        <f>IF(N253="snížená",J253,0)</f>
        <v>0</v>
      </c>
      <c r="BG253" s="158">
        <f>IF(N253="zákl. přenesená",J253,0)</f>
        <v>0</v>
      </c>
      <c r="BH253" s="158">
        <f>IF(N253="sníž. přenesená",J253,0)</f>
        <v>0</v>
      </c>
      <c r="BI253" s="158">
        <f>IF(N253="nulová",J253,0)</f>
        <v>0</v>
      </c>
      <c r="BJ253" s="17" t="s">
        <v>79</v>
      </c>
      <c r="BK253" s="158">
        <f>ROUND(I253*H253,2)</f>
        <v>0</v>
      </c>
      <c r="BL253" s="17" t="s">
        <v>124</v>
      </c>
      <c r="BM253" s="157" t="s">
        <v>346</v>
      </c>
    </row>
    <row r="254" spans="1:65" s="2" customFormat="1" ht="24.2" customHeight="1">
      <c r="A254" s="32"/>
      <c r="B254" s="144"/>
      <c r="C254" s="145" t="s">
        <v>347</v>
      </c>
      <c r="D254" s="145" t="s">
        <v>120</v>
      </c>
      <c r="E254" s="146" t="s">
        <v>348</v>
      </c>
      <c r="F254" s="147" t="s">
        <v>349</v>
      </c>
      <c r="G254" s="148" t="s">
        <v>149</v>
      </c>
      <c r="H254" s="149">
        <v>6</v>
      </c>
      <c r="I254" s="150"/>
      <c r="J254" s="151">
        <f>ROUND(I254*H254,2)</f>
        <v>0</v>
      </c>
      <c r="K254" s="152"/>
      <c r="L254" s="33"/>
      <c r="M254" s="153" t="s">
        <v>1</v>
      </c>
      <c r="N254" s="154" t="s">
        <v>38</v>
      </c>
      <c r="O254" s="58"/>
      <c r="P254" s="155">
        <f>O254*H254</f>
        <v>0</v>
      </c>
      <c r="Q254" s="155">
        <v>0.43819000000000002</v>
      </c>
      <c r="R254" s="155">
        <f>Q254*H254</f>
        <v>2.62914</v>
      </c>
      <c r="S254" s="155">
        <v>0</v>
      </c>
      <c r="T254" s="156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57" t="s">
        <v>124</v>
      </c>
      <c r="AT254" s="157" t="s">
        <v>120</v>
      </c>
      <c r="AU254" s="157" t="s">
        <v>82</v>
      </c>
      <c r="AY254" s="17" t="s">
        <v>118</v>
      </c>
      <c r="BE254" s="158">
        <f>IF(N254="základní",J254,0)</f>
        <v>0</v>
      </c>
      <c r="BF254" s="158">
        <f>IF(N254="snížená",J254,0)</f>
        <v>0</v>
      </c>
      <c r="BG254" s="158">
        <f>IF(N254="zákl. přenesená",J254,0)</f>
        <v>0</v>
      </c>
      <c r="BH254" s="158">
        <f>IF(N254="sníž. přenesená",J254,0)</f>
        <v>0</v>
      </c>
      <c r="BI254" s="158">
        <f>IF(N254="nulová",J254,0)</f>
        <v>0</v>
      </c>
      <c r="BJ254" s="17" t="s">
        <v>79</v>
      </c>
      <c r="BK254" s="158">
        <f>ROUND(I254*H254,2)</f>
        <v>0</v>
      </c>
      <c r="BL254" s="17" t="s">
        <v>124</v>
      </c>
      <c r="BM254" s="157" t="s">
        <v>350</v>
      </c>
    </row>
    <row r="255" spans="1:65" s="2" customFormat="1" ht="24.2" customHeight="1">
      <c r="A255" s="32"/>
      <c r="B255" s="144"/>
      <c r="C255" s="183" t="s">
        <v>351</v>
      </c>
      <c r="D255" s="183" t="s">
        <v>239</v>
      </c>
      <c r="E255" s="184" t="s">
        <v>352</v>
      </c>
      <c r="F255" s="185" t="s">
        <v>353</v>
      </c>
      <c r="G255" s="186" t="s">
        <v>149</v>
      </c>
      <c r="H255" s="187">
        <v>6</v>
      </c>
      <c r="I255" s="188"/>
      <c r="J255" s="189">
        <f>ROUND(I255*H255,2)</f>
        <v>0</v>
      </c>
      <c r="K255" s="190"/>
      <c r="L255" s="191"/>
      <c r="M255" s="192" t="s">
        <v>1</v>
      </c>
      <c r="N255" s="193" t="s">
        <v>38</v>
      </c>
      <c r="O255" s="58"/>
      <c r="P255" s="155">
        <f>O255*H255</f>
        <v>0</v>
      </c>
      <c r="Q255" s="155">
        <v>7.9000000000000001E-2</v>
      </c>
      <c r="R255" s="155">
        <f>Q255*H255</f>
        <v>0.47399999999999998</v>
      </c>
      <c r="S255" s="155">
        <v>0</v>
      </c>
      <c r="T255" s="156">
        <f>S255*H255</f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57" t="s">
        <v>165</v>
      </c>
      <c r="AT255" s="157" t="s">
        <v>239</v>
      </c>
      <c r="AU255" s="157" t="s">
        <v>82</v>
      </c>
      <c r="AY255" s="17" t="s">
        <v>118</v>
      </c>
      <c r="BE255" s="158">
        <f>IF(N255="základní",J255,0)</f>
        <v>0</v>
      </c>
      <c r="BF255" s="158">
        <f>IF(N255="snížená",J255,0)</f>
        <v>0</v>
      </c>
      <c r="BG255" s="158">
        <f>IF(N255="zákl. přenesená",J255,0)</f>
        <v>0</v>
      </c>
      <c r="BH255" s="158">
        <f>IF(N255="sníž. přenesená",J255,0)</f>
        <v>0</v>
      </c>
      <c r="BI255" s="158">
        <f>IF(N255="nulová",J255,0)</f>
        <v>0</v>
      </c>
      <c r="BJ255" s="17" t="s">
        <v>79</v>
      </c>
      <c r="BK255" s="158">
        <f>ROUND(I255*H255,2)</f>
        <v>0</v>
      </c>
      <c r="BL255" s="17" t="s">
        <v>124</v>
      </c>
      <c r="BM255" s="157" t="s">
        <v>354</v>
      </c>
    </row>
    <row r="256" spans="1:65" s="2" customFormat="1" ht="24.2" customHeight="1">
      <c r="A256" s="32"/>
      <c r="B256" s="144"/>
      <c r="C256" s="183" t="s">
        <v>355</v>
      </c>
      <c r="D256" s="183" t="s">
        <v>239</v>
      </c>
      <c r="E256" s="184" t="s">
        <v>356</v>
      </c>
      <c r="F256" s="185" t="s">
        <v>357</v>
      </c>
      <c r="G256" s="186" t="s">
        <v>149</v>
      </c>
      <c r="H256" s="187">
        <v>6</v>
      </c>
      <c r="I256" s="188"/>
      <c r="J256" s="189">
        <f>ROUND(I256*H256,2)</f>
        <v>0</v>
      </c>
      <c r="K256" s="190"/>
      <c r="L256" s="191"/>
      <c r="M256" s="192" t="s">
        <v>1</v>
      </c>
      <c r="N256" s="193" t="s">
        <v>38</v>
      </c>
      <c r="O256" s="58"/>
      <c r="P256" s="155">
        <f>O256*H256</f>
        <v>0</v>
      </c>
      <c r="Q256" s="155">
        <v>6.8999999999999999E-3</v>
      </c>
      <c r="R256" s="155">
        <f>Q256*H256</f>
        <v>4.1399999999999999E-2</v>
      </c>
      <c r="S256" s="155">
        <v>0</v>
      </c>
      <c r="T256" s="156">
        <f>S256*H256</f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57" t="s">
        <v>165</v>
      </c>
      <c r="AT256" s="157" t="s">
        <v>239</v>
      </c>
      <c r="AU256" s="157" t="s">
        <v>82</v>
      </c>
      <c r="AY256" s="17" t="s">
        <v>118</v>
      </c>
      <c r="BE256" s="158">
        <f>IF(N256="základní",J256,0)</f>
        <v>0</v>
      </c>
      <c r="BF256" s="158">
        <f>IF(N256="snížená",J256,0)</f>
        <v>0</v>
      </c>
      <c r="BG256" s="158">
        <f>IF(N256="zákl. přenesená",J256,0)</f>
        <v>0</v>
      </c>
      <c r="BH256" s="158">
        <f>IF(N256="sníž. přenesená",J256,0)</f>
        <v>0</v>
      </c>
      <c r="BI256" s="158">
        <f>IF(N256="nulová",J256,0)</f>
        <v>0</v>
      </c>
      <c r="BJ256" s="17" t="s">
        <v>79</v>
      </c>
      <c r="BK256" s="158">
        <f>ROUND(I256*H256,2)</f>
        <v>0</v>
      </c>
      <c r="BL256" s="17" t="s">
        <v>124</v>
      </c>
      <c r="BM256" s="157" t="s">
        <v>358</v>
      </c>
    </row>
    <row r="257" spans="1:65" s="2" customFormat="1" ht="16.5" customHeight="1">
      <c r="A257" s="32"/>
      <c r="B257" s="144"/>
      <c r="C257" s="145" t="s">
        <v>359</v>
      </c>
      <c r="D257" s="145" t="s">
        <v>120</v>
      </c>
      <c r="E257" s="146" t="s">
        <v>360</v>
      </c>
      <c r="F257" s="147" t="s">
        <v>361</v>
      </c>
      <c r="G257" s="148" t="s">
        <v>316</v>
      </c>
      <c r="H257" s="149">
        <v>1</v>
      </c>
      <c r="I257" s="150"/>
      <c r="J257" s="151">
        <f>ROUND(I257*H257,2)</f>
        <v>0</v>
      </c>
      <c r="K257" s="152"/>
      <c r="L257" s="33"/>
      <c r="M257" s="153" t="s">
        <v>1</v>
      </c>
      <c r="N257" s="154" t="s">
        <v>38</v>
      </c>
      <c r="O257" s="58"/>
      <c r="P257" s="155">
        <f>O257*H257</f>
        <v>0</v>
      </c>
      <c r="Q257" s="155">
        <v>0</v>
      </c>
      <c r="R257" s="155">
        <f>Q257*H257</f>
        <v>0</v>
      </c>
      <c r="S257" s="155">
        <v>0</v>
      </c>
      <c r="T257" s="156">
        <f>S257*H257</f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57" t="s">
        <v>124</v>
      </c>
      <c r="AT257" s="157" t="s">
        <v>120</v>
      </c>
      <c r="AU257" s="157" t="s">
        <v>82</v>
      </c>
      <c r="AY257" s="17" t="s">
        <v>118</v>
      </c>
      <c r="BE257" s="158">
        <f>IF(N257="základní",J257,0)</f>
        <v>0</v>
      </c>
      <c r="BF257" s="158">
        <f>IF(N257="snížená",J257,0)</f>
        <v>0</v>
      </c>
      <c r="BG257" s="158">
        <f>IF(N257="zákl. přenesená",J257,0)</f>
        <v>0</v>
      </c>
      <c r="BH257" s="158">
        <f>IF(N257="sníž. přenesená",J257,0)</f>
        <v>0</v>
      </c>
      <c r="BI257" s="158">
        <f>IF(N257="nulová",J257,0)</f>
        <v>0</v>
      </c>
      <c r="BJ257" s="17" t="s">
        <v>79</v>
      </c>
      <c r="BK257" s="158">
        <f>ROUND(I257*H257,2)</f>
        <v>0</v>
      </c>
      <c r="BL257" s="17" t="s">
        <v>124</v>
      </c>
      <c r="BM257" s="157" t="s">
        <v>362</v>
      </c>
    </row>
    <row r="258" spans="1:65" s="12" customFormat="1" ht="22.9" customHeight="1">
      <c r="B258" s="131"/>
      <c r="D258" s="132" t="s">
        <v>72</v>
      </c>
      <c r="E258" s="142" t="s">
        <v>363</v>
      </c>
      <c r="F258" s="142" t="s">
        <v>364</v>
      </c>
      <c r="I258" s="134"/>
      <c r="J258" s="143">
        <f>BK258</f>
        <v>0</v>
      </c>
      <c r="L258" s="131"/>
      <c r="M258" s="136"/>
      <c r="N258" s="137"/>
      <c r="O258" s="137"/>
      <c r="P258" s="138">
        <f>SUM(P259:P266)</f>
        <v>0</v>
      </c>
      <c r="Q258" s="137"/>
      <c r="R258" s="138">
        <f>SUM(R259:R266)</f>
        <v>0</v>
      </c>
      <c r="S258" s="137"/>
      <c r="T258" s="139">
        <f>SUM(T259:T266)</f>
        <v>0</v>
      </c>
      <c r="AR258" s="132" t="s">
        <v>79</v>
      </c>
      <c r="AT258" s="140" t="s">
        <v>72</v>
      </c>
      <c r="AU258" s="140" t="s">
        <v>79</v>
      </c>
      <c r="AY258" s="132" t="s">
        <v>118</v>
      </c>
      <c r="BK258" s="141">
        <f>SUM(BK259:BK266)</f>
        <v>0</v>
      </c>
    </row>
    <row r="259" spans="1:65" s="2" customFormat="1" ht="21.75" customHeight="1">
      <c r="A259" s="32"/>
      <c r="B259" s="144"/>
      <c r="C259" s="145" t="s">
        <v>365</v>
      </c>
      <c r="D259" s="145" t="s">
        <v>120</v>
      </c>
      <c r="E259" s="146" t="s">
        <v>366</v>
      </c>
      <c r="F259" s="147" t="s">
        <v>367</v>
      </c>
      <c r="G259" s="148" t="s">
        <v>195</v>
      </c>
      <c r="H259" s="149">
        <v>191.52</v>
      </c>
      <c r="I259" s="150"/>
      <c r="J259" s="151">
        <f t="shared" ref="J259:J266" si="0">ROUND(I259*H259,2)</f>
        <v>0</v>
      </c>
      <c r="K259" s="152"/>
      <c r="L259" s="33"/>
      <c r="M259" s="153" t="s">
        <v>1</v>
      </c>
      <c r="N259" s="154" t="s">
        <v>38</v>
      </c>
      <c r="O259" s="58"/>
      <c r="P259" s="155">
        <f t="shared" ref="P259:P266" si="1">O259*H259</f>
        <v>0</v>
      </c>
      <c r="Q259" s="155">
        <v>0</v>
      </c>
      <c r="R259" s="155">
        <f t="shared" ref="R259:R266" si="2">Q259*H259</f>
        <v>0</v>
      </c>
      <c r="S259" s="155">
        <v>0</v>
      </c>
      <c r="T259" s="156">
        <f t="shared" ref="T259:T266" si="3">S259*H259</f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57" t="s">
        <v>124</v>
      </c>
      <c r="AT259" s="157" t="s">
        <v>120</v>
      </c>
      <c r="AU259" s="157" t="s">
        <v>82</v>
      </c>
      <c r="AY259" s="17" t="s">
        <v>118</v>
      </c>
      <c r="BE259" s="158">
        <f t="shared" ref="BE259:BE266" si="4">IF(N259="základní",J259,0)</f>
        <v>0</v>
      </c>
      <c r="BF259" s="158">
        <f t="shared" ref="BF259:BF266" si="5">IF(N259="snížená",J259,0)</f>
        <v>0</v>
      </c>
      <c r="BG259" s="158">
        <f t="shared" ref="BG259:BG266" si="6">IF(N259="zákl. přenesená",J259,0)</f>
        <v>0</v>
      </c>
      <c r="BH259" s="158">
        <f t="shared" ref="BH259:BH266" si="7">IF(N259="sníž. přenesená",J259,0)</f>
        <v>0</v>
      </c>
      <c r="BI259" s="158">
        <f t="shared" ref="BI259:BI266" si="8">IF(N259="nulová",J259,0)</f>
        <v>0</v>
      </c>
      <c r="BJ259" s="17" t="s">
        <v>79</v>
      </c>
      <c r="BK259" s="158">
        <f t="shared" ref="BK259:BK266" si="9">ROUND(I259*H259,2)</f>
        <v>0</v>
      </c>
      <c r="BL259" s="17" t="s">
        <v>124</v>
      </c>
      <c r="BM259" s="157" t="s">
        <v>368</v>
      </c>
    </row>
    <row r="260" spans="1:65" s="2" customFormat="1" ht="24.2" customHeight="1">
      <c r="A260" s="32"/>
      <c r="B260" s="144"/>
      <c r="C260" s="145" t="s">
        <v>369</v>
      </c>
      <c r="D260" s="145" t="s">
        <v>120</v>
      </c>
      <c r="E260" s="146" t="s">
        <v>370</v>
      </c>
      <c r="F260" s="147" t="s">
        <v>371</v>
      </c>
      <c r="G260" s="148" t="s">
        <v>195</v>
      </c>
      <c r="H260" s="149">
        <v>574.55999999999995</v>
      </c>
      <c r="I260" s="150"/>
      <c r="J260" s="151">
        <f t="shared" si="0"/>
        <v>0</v>
      </c>
      <c r="K260" s="152"/>
      <c r="L260" s="33"/>
      <c r="M260" s="153" t="s">
        <v>1</v>
      </c>
      <c r="N260" s="154" t="s">
        <v>38</v>
      </c>
      <c r="O260" s="58"/>
      <c r="P260" s="155">
        <f t="shared" si="1"/>
        <v>0</v>
      </c>
      <c r="Q260" s="155">
        <v>0</v>
      </c>
      <c r="R260" s="155">
        <f t="shared" si="2"/>
        <v>0</v>
      </c>
      <c r="S260" s="155">
        <v>0</v>
      </c>
      <c r="T260" s="156">
        <f t="shared" si="3"/>
        <v>0</v>
      </c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57" t="s">
        <v>124</v>
      </c>
      <c r="AT260" s="157" t="s">
        <v>120</v>
      </c>
      <c r="AU260" s="157" t="s">
        <v>82</v>
      </c>
      <c r="AY260" s="17" t="s">
        <v>118</v>
      </c>
      <c r="BE260" s="158">
        <f t="shared" si="4"/>
        <v>0</v>
      </c>
      <c r="BF260" s="158">
        <f t="shared" si="5"/>
        <v>0</v>
      </c>
      <c r="BG260" s="158">
        <f t="shared" si="6"/>
        <v>0</v>
      </c>
      <c r="BH260" s="158">
        <f t="shared" si="7"/>
        <v>0</v>
      </c>
      <c r="BI260" s="158">
        <f t="shared" si="8"/>
        <v>0</v>
      </c>
      <c r="BJ260" s="17" t="s">
        <v>79</v>
      </c>
      <c r="BK260" s="158">
        <f t="shared" si="9"/>
        <v>0</v>
      </c>
      <c r="BL260" s="17" t="s">
        <v>124</v>
      </c>
      <c r="BM260" s="157" t="s">
        <v>372</v>
      </c>
    </row>
    <row r="261" spans="1:65" s="2" customFormat="1" ht="21.75" customHeight="1">
      <c r="A261" s="32"/>
      <c r="B261" s="144"/>
      <c r="C261" s="145" t="s">
        <v>373</v>
      </c>
      <c r="D261" s="145" t="s">
        <v>120</v>
      </c>
      <c r="E261" s="146" t="s">
        <v>374</v>
      </c>
      <c r="F261" s="147" t="s">
        <v>375</v>
      </c>
      <c r="G261" s="148" t="s">
        <v>195</v>
      </c>
      <c r="H261" s="149">
        <v>6.38</v>
      </c>
      <c r="I261" s="150"/>
      <c r="J261" s="151">
        <f t="shared" si="0"/>
        <v>0</v>
      </c>
      <c r="K261" s="152"/>
      <c r="L261" s="33"/>
      <c r="M261" s="153" t="s">
        <v>1</v>
      </c>
      <c r="N261" s="154" t="s">
        <v>38</v>
      </c>
      <c r="O261" s="58"/>
      <c r="P261" s="155">
        <f t="shared" si="1"/>
        <v>0</v>
      </c>
      <c r="Q261" s="155">
        <v>0</v>
      </c>
      <c r="R261" s="155">
        <f t="shared" si="2"/>
        <v>0</v>
      </c>
      <c r="S261" s="155">
        <v>0</v>
      </c>
      <c r="T261" s="156">
        <f t="shared" si="3"/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57" t="s">
        <v>124</v>
      </c>
      <c r="AT261" s="157" t="s">
        <v>120</v>
      </c>
      <c r="AU261" s="157" t="s">
        <v>82</v>
      </c>
      <c r="AY261" s="17" t="s">
        <v>118</v>
      </c>
      <c r="BE261" s="158">
        <f t="shared" si="4"/>
        <v>0</v>
      </c>
      <c r="BF261" s="158">
        <f t="shared" si="5"/>
        <v>0</v>
      </c>
      <c r="BG261" s="158">
        <f t="shared" si="6"/>
        <v>0</v>
      </c>
      <c r="BH261" s="158">
        <f t="shared" si="7"/>
        <v>0</v>
      </c>
      <c r="BI261" s="158">
        <f t="shared" si="8"/>
        <v>0</v>
      </c>
      <c r="BJ261" s="17" t="s">
        <v>79</v>
      </c>
      <c r="BK261" s="158">
        <f t="shared" si="9"/>
        <v>0</v>
      </c>
      <c r="BL261" s="17" t="s">
        <v>124</v>
      </c>
      <c r="BM261" s="157" t="s">
        <v>376</v>
      </c>
    </row>
    <row r="262" spans="1:65" s="2" customFormat="1" ht="24.2" customHeight="1">
      <c r="A262" s="32"/>
      <c r="B262" s="144"/>
      <c r="C262" s="145" t="s">
        <v>377</v>
      </c>
      <c r="D262" s="145" t="s">
        <v>120</v>
      </c>
      <c r="E262" s="146" t="s">
        <v>378</v>
      </c>
      <c r="F262" s="147" t="s">
        <v>379</v>
      </c>
      <c r="G262" s="148" t="s">
        <v>195</v>
      </c>
      <c r="H262" s="149">
        <v>19.14</v>
      </c>
      <c r="I262" s="150"/>
      <c r="J262" s="151">
        <f t="shared" si="0"/>
        <v>0</v>
      </c>
      <c r="K262" s="152"/>
      <c r="L262" s="33"/>
      <c r="M262" s="153" t="s">
        <v>1</v>
      </c>
      <c r="N262" s="154" t="s">
        <v>38</v>
      </c>
      <c r="O262" s="58"/>
      <c r="P262" s="155">
        <f t="shared" si="1"/>
        <v>0</v>
      </c>
      <c r="Q262" s="155">
        <v>0</v>
      </c>
      <c r="R262" s="155">
        <f t="shared" si="2"/>
        <v>0</v>
      </c>
      <c r="S262" s="155">
        <v>0</v>
      </c>
      <c r="T262" s="156">
        <f t="shared" si="3"/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57" t="s">
        <v>124</v>
      </c>
      <c r="AT262" s="157" t="s">
        <v>120</v>
      </c>
      <c r="AU262" s="157" t="s">
        <v>82</v>
      </c>
      <c r="AY262" s="17" t="s">
        <v>118</v>
      </c>
      <c r="BE262" s="158">
        <f t="shared" si="4"/>
        <v>0</v>
      </c>
      <c r="BF262" s="158">
        <f t="shared" si="5"/>
        <v>0</v>
      </c>
      <c r="BG262" s="158">
        <f t="shared" si="6"/>
        <v>0</v>
      </c>
      <c r="BH262" s="158">
        <f t="shared" si="7"/>
        <v>0</v>
      </c>
      <c r="BI262" s="158">
        <f t="shared" si="8"/>
        <v>0</v>
      </c>
      <c r="BJ262" s="17" t="s">
        <v>79</v>
      </c>
      <c r="BK262" s="158">
        <f t="shared" si="9"/>
        <v>0</v>
      </c>
      <c r="BL262" s="17" t="s">
        <v>124</v>
      </c>
      <c r="BM262" s="157" t="s">
        <v>380</v>
      </c>
    </row>
    <row r="263" spans="1:65" s="2" customFormat="1" ht="24.2" customHeight="1">
      <c r="A263" s="32"/>
      <c r="B263" s="144"/>
      <c r="C263" s="145" t="s">
        <v>381</v>
      </c>
      <c r="D263" s="145" t="s">
        <v>120</v>
      </c>
      <c r="E263" s="146" t="s">
        <v>382</v>
      </c>
      <c r="F263" s="147" t="s">
        <v>383</v>
      </c>
      <c r="G263" s="148" t="s">
        <v>195</v>
      </c>
      <c r="H263" s="149">
        <v>191.52</v>
      </c>
      <c r="I263" s="150"/>
      <c r="J263" s="151">
        <f t="shared" si="0"/>
        <v>0</v>
      </c>
      <c r="K263" s="152"/>
      <c r="L263" s="33"/>
      <c r="M263" s="153" t="s">
        <v>1</v>
      </c>
      <c r="N263" s="154" t="s">
        <v>38</v>
      </c>
      <c r="O263" s="58"/>
      <c r="P263" s="155">
        <f t="shared" si="1"/>
        <v>0</v>
      </c>
      <c r="Q263" s="155">
        <v>0</v>
      </c>
      <c r="R263" s="155">
        <f t="shared" si="2"/>
        <v>0</v>
      </c>
      <c r="S263" s="155">
        <v>0</v>
      </c>
      <c r="T263" s="156">
        <f t="shared" si="3"/>
        <v>0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57" t="s">
        <v>124</v>
      </c>
      <c r="AT263" s="157" t="s">
        <v>120</v>
      </c>
      <c r="AU263" s="157" t="s">
        <v>82</v>
      </c>
      <c r="AY263" s="17" t="s">
        <v>118</v>
      </c>
      <c r="BE263" s="158">
        <f t="shared" si="4"/>
        <v>0</v>
      </c>
      <c r="BF263" s="158">
        <f t="shared" si="5"/>
        <v>0</v>
      </c>
      <c r="BG263" s="158">
        <f t="shared" si="6"/>
        <v>0</v>
      </c>
      <c r="BH263" s="158">
        <f t="shared" si="7"/>
        <v>0</v>
      </c>
      <c r="BI263" s="158">
        <f t="shared" si="8"/>
        <v>0</v>
      </c>
      <c r="BJ263" s="17" t="s">
        <v>79</v>
      </c>
      <c r="BK263" s="158">
        <f t="shared" si="9"/>
        <v>0</v>
      </c>
      <c r="BL263" s="17" t="s">
        <v>124</v>
      </c>
      <c r="BM263" s="157" t="s">
        <v>384</v>
      </c>
    </row>
    <row r="264" spans="1:65" s="2" customFormat="1" ht="24.2" customHeight="1">
      <c r="A264" s="32"/>
      <c r="B264" s="144"/>
      <c r="C264" s="145" t="s">
        <v>385</v>
      </c>
      <c r="D264" s="145" t="s">
        <v>120</v>
      </c>
      <c r="E264" s="146" t="s">
        <v>386</v>
      </c>
      <c r="F264" s="147" t="s">
        <v>387</v>
      </c>
      <c r="G264" s="148" t="s">
        <v>195</v>
      </c>
      <c r="H264" s="149">
        <v>6.38</v>
      </c>
      <c r="I264" s="150"/>
      <c r="J264" s="151">
        <f t="shared" si="0"/>
        <v>0</v>
      </c>
      <c r="K264" s="152"/>
      <c r="L264" s="33"/>
      <c r="M264" s="153" t="s">
        <v>1</v>
      </c>
      <c r="N264" s="154" t="s">
        <v>38</v>
      </c>
      <c r="O264" s="58"/>
      <c r="P264" s="155">
        <f t="shared" si="1"/>
        <v>0</v>
      </c>
      <c r="Q264" s="155">
        <v>0</v>
      </c>
      <c r="R264" s="155">
        <f t="shared" si="2"/>
        <v>0</v>
      </c>
      <c r="S264" s="155">
        <v>0</v>
      </c>
      <c r="T264" s="156">
        <f t="shared" si="3"/>
        <v>0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57" t="s">
        <v>124</v>
      </c>
      <c r="AT264" s="157" t="s">
        <v>120</v>
      </c>
      <c r="AU264" s="157" t="s">
        <v>82</v>
      </c>
      <c r="AY264" s="17" t="s">
        <v>118</v>
      </c>
      <c r="BE264" s="158">
        <f t="shared" si="4"/>
        <v>0</v>
      </c>
      <c r="BF264" s="158">
        <f t="shared" si="5"/>
        <v>0</v>
      </c>
      <c r="BG264" s="158">
        <f t="shared" si="6"/>
        <v>0</v>
      </c>
      <c r="BH264" s="158">
        <f t="shared" si="7"/>
        <v>0</v>
      </c>
      <c r="BI264" s="158">
        <f t="shared" si="8"/>
        <v>0</v>
      </c>
      <c r="BJ264" s="17" t="s">
        <v>79</v>
      </c>
      <c r="BK264" s="158">
        <f t="shared" si="9"/>
        <v>0</v>
      </c>
      <c r="BL264" s="17" t="s">
        <v>124</v>
      </c>
      <c r="BM264" s="157" t="s">
        <v>388</v>
      </c>
    </row>
    <row r="265" spans="1:65" s="2" customFormat="1" ht="33" customHeight="1">
      <c r="A265" s="32"/>
      <c r="B265" s="144"/>
      <c r="C265" s="145" t="s">
        <v>389</v>
      </c>
      <c r="D265" s="145" t="s">
        <v>120</v>
      </c>
      <c r="E265" s="146" t="s">
        <v>390</v>
      </c>
      <c r="F265" s="147" t="s">
        <v>391</v>
      </c>
      <c r="G265" s="148" t="s">
        <v>195</v>
      </c>
      <c r="H265" s="149">
        <v>6.38</v>
      </c>
      <c r="I265" s="150"/>
      <c r="J265" s="151">
        <f t="shared" si="0"/>
        <v>0</v>
      </c>
      <c r="K265" s="152"/>
      <c r="L265" s="33"/>
      <c r="M265" s="153" t="s">
        <v>1</v>
      </c>
      <c r="N265" s="154" t="s">
        <v>38</v>
      </c>
      <c r="O265" s="58"/>
      <c r="P265" s="155">
        <f t="shared" si="1"/>
        <v>0</v>
      </c>
      <c r="Q265" s="155">
        <v>0</v>
      </c>
      <c r="R265" s="155">
        <f t="shared" si="2"/>
        <v>0</v>
      </c>
      <c r="S265" s="155">
        <v>0</v>
      </c>
      <c r="T265" s="156">
        <f t="shared" si="3"/>
        <v>0</v>
      </c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R265" s="157" t="s">
        <v>124</v>
      </c>
      <c r="AT265" s="157" t="s">
        <v>120</v>
      </c>
      <c r="AU265" s="157" t="s">
        <v>82</v>
      </c>
      <c r="AY265" s="17" t="s">
        <v>118</v>
      </c>
      <c r="BE265" s="158">
        <f t="shared" si="4"/>
        <v>0</v>
      </c>
      <c r="BF265" s="158">
        <f t="shared" si="5"/>
        <v>0</v>
      </c>
      <c r="BG265" s="158">
        <f t="shared" si="6"/>
        <v>0</v>
      </c>
      <c r="BH265" s="158">
        <f t="shared" si="7"/>
        <v>0</v>
      </c>
      <c r="BI265" s="158">
        <f t="shared" si="8"/>
        <v>0</v>
      </c>
      <c r="BJ265" s="17" t="s">
        <v>79</v>
      </c>
      <c r="BK265" s="158">
        <f t="shared" si="9"/>
        <v>0</v>
      </c>
      <c r="BL265" s="17" t="s">
        <v>124</v>
      </c>
      <c r="BM265" s="157" t="s">
        <v>392</v>
      </c>
    </row>
    <row r="266" spans="1:65" s="2" customFormat="1" ht="37.9" customHeight="1">
      <c r="A266" s="32"/>
      <c r="B266" s="144"/>
      <c r="C266" s="145" t="s">
        <v>393</v>
      </c>
      <c r="D266" s="145" t="s">
        <v>120</v>
      </c>
      <c r="E266" s="146" t="s">
        <v>394</v>
      </c>
      <c r="F266" s="147" t="s">
        <v>395</v>
      </c>
      <c r="G266" s="148" t="s">
        <v>195</v>
      </c>
      <c r="H266" s="149">
        <v>191.52</v>
      </c>
      <c r="I266" s="150"/>
      <c r="J266" s="151">
        <f t="shared" si="0"/>
        <v>0</v>
      </c>
      <c r="K266" s="152"/>
      <c r="L266" s="33"/>
      <c r="M266" s="153" t="s">
        <v>1</v>
      </c>
      <c r="N266" s="154" t="s">
        <v>38</v>
      </c>
      <c r="O266" s="58"/>
      <c r="P266" s="155">
        <f t="shared" si="1"/>
        <v>0</v>
      </c>
      <c r="Q266" s="155">
        <v>0</v>
      </c>
      <c r="R266" s="155">
        <f t="shared" si="2"/>
        <v>0</v>
      </c>
      <c r="S266" s="155">
        <v>0</v>
      </c>
      <c r="T266" s="156">
        <f t="shared" si="3"/>
        <v>0</v>
      </c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R266" s="157" t="s">
        <v>124</v>
      </c>
      <c r="AT266" s="157" t="s">
        <v>120</v>
      </c>
      <c r="AU266" s="157" t="s">
        <v>82</v>
      </c>
      <c r="AY266" s="17" t="s">
        <v>118</v>
      </c>
      <c r="BE266" s="158">
        <f t="shared" si="4"/>
        <v>0</v>
      </c>
      <c r="BF266" s="158">
        <f t="shared" si="5"/>
        <v>0</v>
      </c>
      <c r="BG266" s="158">
        <f t="shared" si="6"/>
        <v>0</v>
      </c>
      <c r="BH266" s="158">
        <f t="shared" si="7"/>
        <v>0</v>
      </c>
      <c r="BI266" s="158">
        <f t="shared" si="8"/>
        <v>0</v>
      </c>
      <c r="BJ266" s="17" t="s">
        <v>79</v>
      </c>
      <c r="BK266" s="158">
        <f t="shared" si="9"/>
        <v>0</v>
      </c>
      <c r="BL266" s="17" t="s">
        <v>124</v>
      </c>
      <c r="BM266" s="157" t="s">
        <v>396</v>
      </c>
    </row>
    <row r="267" spans="1:65" s="12" customFormat="1" ht="22.9" customHeight="1">
      <c r="B267" s="131"/>
      <c r="D267" s="132" t="s">
        <v>72</v>
      </c>
      <c r="E267" s="142" t="s">
        <v>397</v>
      </c>
      <c r="F267" s="142" t="s">
        <v>398</v>
      </c>
      <c r="I267" s="134"/>
      <c r="J267" s="143">
        <f>BK267</f>
        <v>0</v>
      </c>
      <c r="L267" s="131"/>
      <c r="M267" s="136"/>
      <c r="N267" s="137"/>
      <c r="O267" s="137"/>
      <c r="P267" s="138">
        <f>P268</f>
        <v>0</v>
      </c>
      <c r="Q267" s="137"/>
      <c r="R267" s="138">
        <f>R268</f>
        <v>0</v>
      </c>
      <c r="S267" s="137"/>
      <c r="T267" s="139">
        <f>T268</f>
        <v>0</v>
      </c>
      <c r="AR267" s="132" t="s">
        <v>79</v>
      </c>
      <c r="AT267" s="140" t="s">
        <v>72</v>
      </c>
      <c r="AU267" s="140" t="s">
        <v>79</v>
      </c>
      <c r="AY267" s="132" t="s">
        <v>118</v>
      </c>
      <c r="BK267" s="141">
        <f>BK268</f>
        <v>0</v>
      </c>
    </row>
    <row r="268" spans="1:65" s="2" customFormat="1" ht="24.2" customHeight="1">
      <c r="A268" s="32"/>
      <c r="B268" s="144"/>
      <c r="C268" s="145" t="s">
        <v>399</v>
      </c>
      <c r="D268" s="145" t="s">
        <v>120</v>
      </c>
      <c r="E268" s="146" t="s">
        <v>400</v>
      </c>
      <c r="F268" s="147" t="s">
        <v>401</v>
      </c>
      <c r="G268" s="148" t="s">
        <v>195</v>
      </c>
      <c r="H268" s="149">
        <v>317.71300000000002</v>
      </c>
      <c r="I268" s="150"/>
      <c r="J268" s="151">
        <f>ROUND(I268*H268,2)</f>
        <v>0</v>
      </c>
      <c r="K268" s="152"/>
      <c r="L268" s="33"/>
      <c r="M268" s="194" t="s">
        <v>1</v>
      </c>
      <c r="N268" s="195" t="s">
        <v>38</v>
      </c>
      <c r="O268" s="196"/>
      <c r="P268" s="197">
        <f>O268*H268</f>
        <v>0</v>
      </c>
      <c r="Q268" s="197">
        <v>0</v>
      </c>
      <c r="R268" s="197">
        <f>Q268*H268</f>
        <v>0</v>
      </c>
      <c r="S268" s="197">
        <v>0</v>
      </c>
      <c r="T268" s="198">
        <f>S268*H268</f>
        <v>0</v>
      </c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57" t="s">
        <v>124</v>
      </c>
      <c r="AT268" s="157" t="s">
        <v>120</v>
      </c>
      <c r="AU268" s="157" t="s">
        <v>82</v>
      </c>
      <c r="AY268" s="17" t="s">
        <v>118</v>
      </c>
      <c r="BE268" s="158">
        <f>IF(N268="základní",J268,0)</f>
        <v>0</v>
      </c>
      <c r="BF268" s="158">
        <f>IF(N268="snížená",J268,0)</f>
        <v>0</v>
      </c>
      <c r="BG268" s="158">
        <f>IF(N268="zákl. přenesená",J268,0)</f>
        <v>0</v>
      </c>
      <c r="BH268" s="158">
        <f>IF(N268="sníž. přenesená",J268,0)</f>
        <v>0</v>
      </c>
      <c r="BI268" s="158">
        <f>IF(N268="nulová",J268,0)</f>
        <v>0</v>
      </c>
      <c r="BJ268" s="17" t="s">
        <v>79</v>
      </c>
      <c r="BK268" s="158">
        <f>ROUND(I268*H268,2)</f>
        <v>0</v>
      </c>
      <c r="BL268" s="17" t="s">
        <v>124</v>
      </c>
      <c r="BM268" s="157" t="s">
        <v>402</v>
      </c>
    </row>
    <row r="269" spans="1:65" s="2" customFormat="1" ht="6.95" customHeight="1">
      <c r="A269" s="32"/>
      <c r="B269" s="47"/>
      <c r="C269" s="48"/>
      <c r="D269" s="48"/>
      <c r="E269" s="48"/>
      <c r="F269" s="48"/>
      <c r="G269" s="48"/>
      <c r="H269" s="48"/>
      <c r="I269" s="48"/>
      <c r="J269" s="48"/>
      <c r="K269" s="48"/>
      <c r="L269" s="33"/>
      <c r="M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</row>
  </sheetData>
  <autoFilter ref="C124:K268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29"/>
  <sheetViews>
    <sheetView showGridLines="0" topLeftCell="A11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7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7" t="s">
        <v>85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1:46" s="1" customFormat="1" ht="24.95" customHeight="1">
      <c r="B4" s="20"/>
      <c r="D4" s="21" t="s">
        <v>86</v>
      </c>
      <c r="L4" s="20"/>
      <c r="M4" s="93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38" t="str">
        <f>'Rekapitulace stavby'!K6</f>
        <v>ZPEVNĚNÁ PLOCHA U KOUPACÍHO BIOTOPU - OTASLAVICE</v>
      </c>
      <c r="F7" s="239"/>
      <c r="G7" s="239"/>
      <c r="H7" s="239"/>
      <c r="L7" s="20"/>
    </row>
    <row r="8" spans="1:46" s="2" customFormat="1" ht="12" customHeight="1">
      <c r="A8" s="32"/>
      <c r="B8" s="33"/>
      <c r="C8" s="32"/>
      <c r="D8" s="27" t="s">
        <v>87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8" t="s">
        <v>403</v>
      </c>
      <c r="F9" s="240"/>
      <c r="G9" s="240"/>
      <c r="H9" s="24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23. 1. 2026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26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1" t="str">
        <f>'Rekapitulace stavby'!E14</f>
        <v>Vyplň údaj</v>
      </c>
      <c r="F18" s="202"/>
      <c r="G18" s="202"/>
      <c r="H18" s="202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26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26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4"/>
      <c r="B27" s="95"/>
      <c r="C27" s="94"/>
      <c r="D27" s="94"/>
      <c r="E27" s="207" t="s">
        <v>1</v>
      </c>
      <c r="F27" s="207"/>
      <c r="G27" s="207"/>
      <c r="H27" s="20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7" t="s">
        <v>33</v>
      </c>
      <c r="E30" s="32"/>
      <c r="F30" s="32"/>
      <c r="G30" s="32"/>
      <c r="H30" s="32"/>
      <c r="I30" s="32"/>
      <c r="J30" s="71">
        <f>ROUND(J120,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35</v>
      </c>
      <c r="G32" s="32"/>
      <c r="H32" s="32"/>
      <c r="I32" s="36" t="s">
        <v>34</v>
      </c>
      <c r="J32" s="36" t="s">
        <v>36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98" t="s">
        <v>37</v>
      </c>
      <c r="E33" s="27" t="s">
        <v>38</v>
      </c>
      <c r="F33" s="99">
        <f>ROUND((SUM(BE120:BE128)),  2)</f>
        <v>0</v>
      </c>
      <c r="G33" s="32"/>
      <c r="H33" s="32"/>
      <c r="I33" s="100">
        <v>0.21</v>
      </c>
      <c r="J33" s="99">
        <f>ROUND(((SUM(BE120:BE128))*I33),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39</v>
      </c>
      <c r="F34" s="99">
        <f>ROUND((SUM(BF120:BF128)),  2)</f>
        <v>0</v>
      </c>
      <c r="G34" s="32"/>
      <c r="H34" s="32"/>
      <c r="I34" s="100">
        <v>0.12</v>
      </c>
      <c r="J34" s="99">
        <f>ROUND(((SUM(BF120:BF128))*I34),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40</v>
      </c>
      <c r="F35" s="99">
        <f>ROUND((SUM(BG120:BG128)),  2)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41</v>
      </c>
      <c r="F36" s="99">
        <f>ROUND((SUM(BH120:BH128)),  2)</f>
        <v>0</v>
      </c>
      <c r="G36" s="32"/>
      <c r="H36" s="32"/>
      <c r="I36" s="100">
        <v>0.12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42</v>
      </c>
      <c r="F37" s="99">
        <f>ROUND((SUM(BI120:BI128)),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1"/>
      <c r="D39" s="102" t="s">
        <v>43</v>
      </c>
      <c r="E39" s="60"/>
      <c r="F39" s="60"/>
      <c r="G39" s="103" t="s">
        <v>44</v>
      </c>
      <c r="H39" s="104" t="s">
        <v>45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07" t="s">
        <v>49</v>
      </c>
      <c r="G61" s="45" t="s">
        <v>48</v>
      </c>
      <c r="H61" s="35"/>
      <c r="I61" s="35"/>
      <c r="J61" s="108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07" t="s">
        <v>49</v>
      </c>
      <c r="G76" s="45" t="s">
        <v>48</v>
      </c>
      <c r="H76" s="35"/>
      <c r="I76" s="35"/>
      <c r="J76" s="108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89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38" t="str">
        <f>E7</f>
        <v>ZPEVNĚNÁ PLOCHA U KOUPACÍHO BIOTOPU - OTASLAVICE</v>
      </c>
      <c r="F85" s="239"/>
      <c r="G85" s="239"/>
      <c r="H85" s="239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87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18" t="str">
        <f>E9</f>
        <v>VRN - Vedlejší rozpočtové náklady</v>
      </c>
      <c r="F87" s="240"/>
      <c r="G87" s="240"/>
      <c r="H87" s="24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>23. 1. 2026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2"/>
      <c r="E91" s="32"/>
      <c r="F91" s="25" t="str">
        <f>E15</f>
        <v xml:space="preserve"> </v>
      </c>
      <c r="G91" s="32"/>
      <c r="H91" s="32"/>
      <c r="I91" s="27" t="s">
        <v>29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90</v>
      </c>
      <c r="D94" s="101"/>
      <c r="E94" s="101"/>
      <c r="F94" s="101"/>
      <c r="G94" s="101"/>
      <c r="H94" s="101"/>
      <c r="I94" s="101"/>
      <c r="J94" s="110" t="s">
        <v>91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1" t="s">
        <v>92</v>
      </c>
      <c r="D96" s="32"/>
      <c r="E96" s="32"/>
      <c r="F96" s="32"/>
      <c r="G96" s="32"/>
      <c r="H96" s="32"/>
      <c r="I96" s="32"/>
      <c r="J96" s="71">
        <f>J120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93</v>
      </c>
    </row>
    <row r="97" spans="1:31" s="9" customFormat="1" ht="24.95" customHeight="1">
      <c r="B97" s="112"/>
      <c r="D97" s="113" t="s">
        <v>403</v>
      </c>
      <c r="E97" s="114"/>
      <c r="F97" s="114"/>
      <c r="G97" s="114"/>
      <c r="H97" s="114"/>
      <c r="I97" s="114"/>
      <c r="J97" s="115">
        <f>J121</f>
        <v>0</v>
      </c>
      <c r="L97" s="112"/>
    </row>
    <row r="98" spans="1:31" s="10" customFormat="1" ht="19.899999999999999" customHeight="1">
      <c r="B98" s="116"/>
      <c r="D98" s="117" t="s">
        <v>404</v>
      </c>
      <c r="E98" s="118"/>
      <c r="F98" s="118"/>
      <c r="G98" s="118"/>
      <c r="H98" s="118"/>
      <c r="I98" s="118"/>
      <c r="J98" s="119">
        <f>J122</f>
        <v>0</v>
      </c>
      <c r="L98" s="116"/>
    </row>
    <row r="99" spans="1:31" s="10" customFormat="1" ht="19.899999999999999" customHeight="1">
      <c r="B99" s="116"/>
      <c r="D99" s="117" t="s">
        <v>405</v>
      </c>
      <c r="E99" s="118"/>
      <c r="F99" s="118"/>
      <c r="G99" s="118"/>
      <c r="H99" s="118"/>
      <c r="I99" s="118"/>
      <c r="J99" s="119">
        <f>J125</f>
        <v>0</v>
      </c>
      <c r="L99" s="116"/>
    </row>
    <row r="100" spans="1:31" s="10" customFormat="1" ht="19.899999999999999" customHeight="1">
      <c r="B100" s="116"/>
      <c r="D100" s="117" t="s">
        <v>406</v>
      </c>
      <c r="E100" s="118"/>
      <c r="F100" s="118"/>
      <c r="G100" s="118"/>
      <c r="H100" s="118"/>
      <c r="I100" s="118"/>
      <c r="J100" s="119">
        <f>J127</f>
        <v>0</v>
      </c>
      <c r="L100" s="116"/>
    </row>
    <row r="101" spans="1:31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31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24.95" customHeight="1">
      <c r="A107" s="32"/>
      <c r="B107" s="33"/>
      <c r="C107" s="21" t="s">
        <v>103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16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2"/>
      <c r="D110" s="32"/>
      <c r="E110" s="238" t="str">
        <f>E7</f>
        <v>ZPEVNĚNÁ PLOCHA U KOUPACÍHO BIOTOPU - OTASLAVICE</v>
      </c>
      <c r="F110" s="239"/>
      <c r="G110" s="239"/>
      <c r="H110" s="239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87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2"/>
      <c r="D112" s="32"/>
      <c r="E112" s="218" t="str">
        <f>E9</f>
        <v>VRN - Vedlejší rozpočtové náklady</v>
      </c>
      <c r="F112" s="240"/>
      <c r="G112" s="240"/>
      <c r="H112" s="240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20</v>
      </c>
      <c r="D114" s="32"/>
      <c r="E114" s="32"/>
      <c r="F114" s="25" t="str">
        <f>F12</f>
        <v xml:space="preserve"> </v>
      </c>
      <c r="G114" s="32"/>
      <c r="H114" s="32"/>
      <c r="I114" s="27" t="s">
        <v>22</v>
      </c>
      <c r="J114" s="55" t="str">
        <f>IF(J12="","",J12)</f>
        <v>23. 1. 2026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5.2" customHeight="1">
      <c r="A116" s="32"/>
      <c r="B116" s="33"/>
      <c r="C116" s="27" t="s">
        <v>24</v>
      </c>
      <c r="D116" s="32"/>
      <c r="E116" s="32"/>
      <c r="F116" s="25" t="str">
        <f>E15</f>
        <v xml:space="preserve"> </v>
      </c>
      <c r="G116" s="32"/>
      <c r="H116" s="32"/>
      <c r="I116" s="27" t="s">
        <v>29</v>
      </c>
      <c r="J116" s="30" t="str">
        <f>E21</f>
        <v xml:space="preserve"> 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5.2" customHeight="1">
      <c r="A117" s="32"/>
      <c r="B117" s="33"/>
      <c r="C117" s="27" t="s">
        <v>27</v>
      </c>
      <c r="D117" s="32"/>
      <c r="E117" s="32"/>
      <c r="F117" s="25" t="str">
        <f>IF(E18="","",E18)</f>
        <v>Vyplň údaj</v>
      </c>
      <c r="G117" s="32"/>
      <c r="H117" s="32"/>
      <c r="I117" s="27" t="s">
        <v>31</v>
      </c>
      <c r="J117" s="30" t="str">
        <f>E24</f>
        <v xml:space="preserve"> 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0.3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11" customFormat="1" ht="29.25" customHeight="1">
      <c r="A119" s="120"/>
      <c r="B119" s="121"/>
      <c r="C119" s="122" t="s">
        <v>104</v>
      </c>
      <c r="D119" s="123" t="s">
        <v>58</v>
      </c>
      <c r="E119" s="123" t="s">
        <v>54</v>
      </c>
      <c r="F119" s="123" t="s">
        <v>55</v>
      </c>
      <c r="G119" s="123" t="s">
        <v>105</v>
      </c>
      <c r="H119" s="123" t="s">
        <v>106</v>
      </c>
      <c r="I119" s="123" t="s">
        <v>107</v>
      </c>
      <c r="J119" s="124" t="s">
        <v>91</v>
      </c>
      <c r="K119" s="125" t="s">
        <v>108</v>
      </c>
      <c r="L119" s="126"/>
      <c r="M119" s="62" t="s">
        <v>1</v>
      </c>
      <c r="N119" s="63" t="s">
        <v>37</v>
      </c>
      <c r="O119" s="63" t="s">
        <v>109</v>
      </c>
      <c r="P119" s="63" t="s">
        <v>110</v>
      </c>
      <c r="Q119" s="63" t="s">
        <v>111</v>
      </c>
      <c r="R119" s="63" t="s">
        <v>112</v>
      </c>
      <c r="S119" s="63" t="s">
        <v>113</v>
      </c>
      <c r="T119" s="64" t="s">
        <v>114</v>
      </c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</row>
    <row r="120" spans="1:65" s="2" customFormat="1" ht="22.9" customHeight="1">
      <c r="A120" s="32"/>
      <c r="B120" s="33"/>
      <c r="C120" s="69" t="s">
        <v>115</v>
      </c>
      <c r="D120" s="32"/>
      <c r="E120" s="32"/>
      <c r="F120" s="32"/>
      <c r="G120" s="32"/>
      <c r="H120" s="32"/>
      <c r="I120" s="32"/>
      <c r="J120" s="127">
        <f>BK120</f>
        <v>0</v>
      </c>
      <c r="K120" s="32"/>
      <c r="L120" s="33"/>
      <c r="M120" s="65"/>
      <c r="N120" s="56"/>
      <c r="O120" s="66"/>
      <c r="P120" s="128">
        <f>P121</f>
        <v>0</v>
      </c>
      <c r="Q120" s="66"/>
      <c r="R120" s="128">
        <f>R121</f>
        <v>0</v>
      </c>
      <c r="S120" s="66"/>
      <c r="T120" s="129">
        <f>T121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T120" s="17" t="s">
        <v>72</v>
      </c>
      <c r="AU120" s="17" t="s">
        <v>93</v>
      </c>
      <c r="BK120" s="130">
        <f>BK121</f>
        <v>0</v>
      </c>
    </row>
    <row r="121" spans="1:65" s="12" customFormat="1" ht="25.9" customHeight="1">
      <c r="B121" s="131"/>
      <c r="D121" s="132" t="s">
        <v>72</v>
      </c>
      <c r="E121" s="133" t="s">
        <v>83</v>
      </c>
      <c r="F121" s="133" t="s">
        <v>84</v>
      </c>
      <c r="I121" s="134"/>
      <c r="J121" s="135">
        <f>BK121</f>
        <v>0</v>
      </c>
      <c r="L121" s="131"/>
      <c r="M121" s="136"/>
      <c r="N121" s="137"/>
      <c r="O121" s="137"/>
      <c r="P121" s="138">
        <f>P122+P125+P127</f>
        <v>0</v>
      </c>
      <c r="Q121" s="137"/>
      <c r="R121" s="138">
        <f>R122+R125+R127</f>
        <v>0</v>
      </c>
      <c r="S121" s="137"/>
      <c r="T121" s="139">
        <f>T122+T125+T127</f>
        <v>0</v>
      </c>
      <c r="AR121" s="132" t="s">
        <v>146</v>
      </c>
      <c r="AT121" s="140" t="s">
        <v>72</v>
      </c>
      <c r="AU121" s="140" t="s">
        <v>73</v>
      </c>
      <c r="AY121" s="132" t="s">
        <v>118</v>
      </c>
      <c r="BK121" s="141">
        <f>BK122+BK125+BK127</f>
        <v>0</v>
      </c>
    </row>
    <row r="122" spans="1:65" s="12" customFormat="1" ht="22.9" customHeight="1">
      <c r="B122" s="131"/>
      <c r="D122" s="132" t="s">
        <v>72</v>
      </c>
      <c r="E122" s="142" t="s">
        <v>407</v>
      </c>
      <c r="F122" s="142" t="s">
        <v>408</v>
      </c>
      <c r="I122" s="134"/>
      <c r="J122" s="143">
        <f>BK122</f>
        <v>0</v>
      </c>
      <c r="L122" s="131"/>
      <c r="M122" s="136"/>
      <c r="N122" s="137"/>
      <c r="O122" s="137"/>
      <c r="P122" s="138">
        <f>SUM(P123:P124)</f>
        <v>0</v>
      </c>
      <c r="Q122" s="137"/>
      <c r="R122" s="138">
        <f>SUM(R123:R124)</f>
        <v>0</v>
      </c>
      <c r="S122" s="137"/>
      <c r="T122" s="139">
        <f>SUM(T123:T124)</f>
        <v>0</v>
      </c>
      <c r="AR122" s="132" t="s">
        <v>146</v>
      </c>
      <c r="AT122" s="140" t="s">
        <v>72</v>
      </c>
      <c r="AU122" s="140" t="s">
        <v>79</v>
      </c>
      <c r="AY122" s="132" t="s">
        <v>118</v>
      </c>
      <c r="BK122" s="141">
        <f>SUM(BK123:BK124)</f>
        <v>0</v>
      </c>
    </row>
    <row r="123" spans="1:65" s="2" customFormat="1" ht="16.5" customHeight="1">
      <c r="A123" s="32"/>
      <c r="B123" s="144"/>
      <c r="C123" s="145" t="s">
        <v>79</v>
      </c>
      <c r="D123" s="145" t="s">
        <v>120</v>
      </c>
      <c r="E123" s="146" t="s">
        <v>409</v>
      </c>
      <c r="F123" s="147" t="s">
        <v>410</v>
      </c>
      <c r="G123" s="148" t="s">
        <v>316</v>
      </c>
      <c r="H123" s="149">
        <v>1</v>
      </c>
      <c r="I123" s="150"/>
      <c r="J123" s="151">
        <f>ROUND(I123*H123,2)</f>
        <v>0</v>
      </c>
      <c r="K123" s="152"/>
      <c r="L123" s="33"/>
      <c r="M123" s="153" t="s">
        <v>1</v>
      </c>
      <c r="N123" s="154" t="s">
        <v>38</v>
      </c>
      <c r="O123" s="58"/>
      <c r="P123" s="155">
        <f>O123*H123</f>
        <v>0</v>
      </c>
      <c r="Q123" s="155">
        <v>0</v>
      </c>
      <c r="R123" s="155">
        <f>Q123*H123</f>
        <v>0</v>
      </c>
      <c r="S123" s="155">
        <v>0</v>
      </c>
      <c r="T123" s="156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57" t="s">
        <v>411</v>
      </c>
      <c r="AT123" s="157" t="s">
        <v>120</v>
      </c>
      <c r="AU123" s="157" t="s">
        <v>82</v>
      </c>
      <c r="AY123" s="17" t="s">
        <v>118</v>
      </c>
      <c r="BE123" s="158">
        <f>IF(N123="základní",J123,0)</f>
        <v>0</v>
      </c>
      <c r="BF123" s="158">
        <f>IF(N123="snížená",J123,0)</f>
        <v>0</v>
      </c>
      <c r="BG123" s="158">
        <f>IF(N123="zákl. přenesená",J123,0)</f>
        <v>0</v>
      </c>
      <c r="BH123" s="158">
        <f>IF(N123="sníž. přenesená",J123,0)</f>
        <v>0</v>
      </c>
      <c r="BI123" s="158">
        <f>IF(N123="nulová",J123,0)</f>
        <v>0</v>
      </c>
      <c r="BJ123" s="17" t="s">
        <v>79</v>
      </c>
      <c r="BK123" s="158">
        <f>ROUND(I123*H123,2)</f>
        <v>0</v>
      </c>
      <c r="BL123" s="17" t="s">
        <v>411</v>
      </c>
      <c r="BM123" s="157" t="s">
        <v>412</v>
      </c>
    </row>
    <row r="124" spans="1:65" s="2" customFormat="1" ht="16.5" customHeight="1">
      <c r="A124" s="32"/>
      <c r="B124" s="144"/>
      <c r="C124" s="145" t="s">
        <v>82</v>
      </c>
      <c r="D124" s="145" t="s">
        <v>120</v>
      </c>
      <c r="E124" s="146" t="s">
        <v>413</v>
      </c>
      <c r="F124" s="147" t="s">
        <v>414</v>
      </c>
      <c r="G124" s="148" t="s">
        <v>316</v>
      </c>
      <c r="H124" s="149">
        <v>1</v>
      </c>
      <c r="I124" s="150"/>
      <c r="J124" s="151">
        <f>ROUND(I124*H124,2)</f>
        <v>0</v>
      </c>
      <c r="K124" s="152"/>
      <c r="L124" s="33"/>
      <c r="M124" s="153" t="s">
        <v>1</v>
      </c>
      <c r="N124" s="154" t="s">
        <v>38</v>
      </c>
      <c r="O124" s="58"/>
      <c r="P124" s="155">
        <f>O124*H124</f>
        <v>0</v>
      </c>
      <c r="Q124" s="155">
        <v>0</v>
      </c>
      <c r="R124" s="155">
        <f>Q124*H124</f>
        <v>0</v>
      </c>
      <c r="S124" s="155">
        <v>0</v>
      </c>
      <c r="T124" s="156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57" t="s">
        <v>411</v>
      </c>
      <c r="AT124" s="157" t="s">
        <v>120</v>
      </c>
      <c r="AU124" s="157" t="s">
        <v>82</v>
      </c>
      <c r="AY124" s="17" t="s">
        <v>118</v>
      </c>
      <c r="BE124" s="158">
        <f>IF(N124="základní",J124,0)</f>
        <v>0</v>
      </c>
      <c r="BF124" s="158">
        <f>IF(N124="snížená",J124,0)</f>
        <v>0</v>
      </c>
      <c r="BG124" s="158">
        <f>IF(N124="zákl. přenesená",J124,0)</f>
        <v>0</v>
      </c>
      <c r="BH124" s="158">
        <f>IF(N124="sníž. přenesená",J124,0)</f>
        <v>0</v>
      </c>
      <c r="BI124" s="158">
        <f>IF(N124="nulová",J124,0)</f>
        <v>0</v>
      </c>
      <c r="BJ124" s="17" t="s">
        <v>79</v>
      </c>
      <c r="BK124" s="158">
        <f>ROUND(I124*H124,2)</f>
        <v>0</v>
      </c>
      <c r="BL124" s="17" t="s">
        <v>411</v>
      </c>
      <c r="BM124" s="157" t="s">
        <v>415</v>
      </c>
    </row>
    <row r="125" spans="1:65" s="12" customFormat="1" ht="22.9" customHeight="1">
      <c r="B125" s="131"/>
      <c r="D125" s="132" t="s">
        <v>72</v>
      </c>
      <c r="E125" s="142" t="s">
        <v>416</v>
      </c>
      <c r="F125" s="142" t="s">
        <v>417</v>
      </c>
      <c r="I125" s="134"/>
      <c r="J125" s="143">
        <f>BK125</f>
        <v>0</v>
      </c>
      <c r="L125" s="131"/>
      <c r="M125" s="136"/>
      <c r="N125" s="137"/>
      <c r="O125" s="137"/>
      <c r="P125" s="138">
        <f>P126</f>
        <v>0</v>
      </c>
      <c r="Q125" s="137"/>
      <c r="R125" s="138">
        <f>R126</f>
        <v>0</v>
      </c>
      <c r="S125" s="137"/>
      <c r="T125" s="139">
        <f>T126</f>
        <v>0</v>
      </c>
      <c r="AR125" s="132" t="s">
        <v>146</v>
      </c>
      <c r="AT125" s="140" t="s">
        <v>72</v>
      </c>
      <c r="AU125" s="140" t="s">
        <v>79</v>
      </c>
      <c r="AY125" s="132" t="s">
        <v>118</v>
      </c>
      <c r="BK125" s="141">
        <f>BK126</f>
        <v>0</v>
      </c>
    </row>
    <row r="126" spans="1:65" s="2" customFormat="1" ht="16.5" customHeight="1">
      <c r="A126" s="32"/>
      <c r="B126" s="144"/>
      <c r="C126" s="145" t="s">
        <v>129</v>
      </c>
      <c r="D126" s="145" t="s">
        <v>120</v>
      </c>
      <c r="E126" s="146" t="s">
        <v>418</v>
      </c>
      <c r="F126" s="147" t="s">
        <v>417</v>
      </c>
      <c r="G126" s="148" t="s">
        <v>316</v>
      </c>
      <c r="H126" s="149">
        <v>1</v>
      </c>
      <c r="I126" s="150"/>
      <c r="J126" s="151">
        <f>ROUND(I126*H126,2)</f>
        <v>0</v>
      </c>
      <c r="K126" s="152"/>
      <c r="L126" s="33"/>
      <c r="M126" s="153" t="s">
        <v>1</v>
      </c>
      <c r="N126" s="154" t="s">
        <v>38</v>
      </c>
      <c r="O126" s="58"/>
      <c r="P126" s="155">
        <f>O126*H126</f>
        <v>0</v>
      </c>
      <c r="Q126" s="155">
        <v>0</v>
      </c>
      <c r="R126" s="155">
        <f>Q126*H126</f>
        <v>0</v>
      </c>
      <c r="S126" s="155">
        <v>0</v>
      </c>
      <c r="T126" s="156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7" t="s">
        <v>411</v>
      </c>
      <c r="AT126" s="157" t="s">
        <v>120</v>
      </c>
      <c r="AU126" s="157" t="s">
        <v>82</v>
      </c>
      <c r="AY126" s="17" t="s">
        <v>118</v>
      </c>
      <c r="BE126" s="158">
        <f>IF(N126="základní",J126,0)</f>
        <v>0</v>
      </c>
      <c r="BF126" s="158">
        <f>IF(N126="snížená",J126,0)</f>
        <v>0</v>
      </c>
      <c r="BG126" s="158">
        <f>IF(N126="zákl. přenesená",J126,0)</f>
        <v>0</v>
      </c>
      <c r="BH126" s="158">
        <f>IF(N126="sníž. přenesená",J126,0)</f>
        <v>0</v>
      </c>
      <c r="BI126" s="158">
        <f>IF(N126="nulová",J126,0)</f>
        <v>0</v>
      </c>
      <c r="BJ126" s="17" t="s">
        <v>79</v>
      </c>
      <c r="BK126" s="158">
        <f>ROUND(I126*H126,2)</f>
        <v>0</v>
      </c>
      <c r="BL126" s="17" t="s">
        <v>411</v>
      </c>
      <c r="BM126" s="157" t="s">
        <v>419</v>
      </c>
    </row>
    <row r="127" spans="1:65" s="12" customFormat="1" ht="22.9" customHeight="1">
      <c r="B127" s="131"/>
      <c r="D127" s="132" t="s">
        <v>72</v>
      </c>
      <c r="E127" s="142" t="s">
        <v>420</v>
      </c>
      <c r="F127" s="142" t="s">
        <v>421</v>
      </c>
      <c r="I127" s="134"/>
      <c r="J127" s="143">
        <f>BK127</f>
        <v>0</v>
      </c>
      <c r="L127" s="131"/>
      <c r="M127" s="136"/>
      <c r="N127" s="137"/>
      <c r="O127" s="137"/>
      <c r="P127" s="138">
        <f>P128</f>
        <v>0</v>
      </c>
      <c r="Q127" s="137"/>
      <c r="R127" s="138">
        <f>R128</f>
        <v>0</v>
      </c>
      <c r="S127" s="137"/>
      <c r="T127" s="139">
        <f>T128</f>
        <v>0</v>
      </c>
      <c r="AR127" s="132" t="s">
        <v>146</v>
      </c>
      <c r="AT127" s="140" t="s">
        <v>72</v>
      </c>
      <c r="AU127" s="140" t="s">
        <v>79</v>
      </c>
      <c r="AY127" s="132" t="s">
        <v>118</v>
      </c>
      <c r="BK127" s="141">
        <f>BK128</f>
        <v>0</v>
      </c>
    </row>
    <row r="128" spans="1:65" s="2" customFormat="1" ht="16.5" customHeight="1">
      <c r="A128" s="32"/>
      <c r="B128" s="144"/>
      <c r="C128" s="145" t="s">
        <v>124</v>
      </c>
      <c r="D128" s="145" t="s">
        <v>120</v>
      </c>
      <c r="E128" s="146" t="s">
        <v>422</v>
      </c>
      <c r="F128" s="147" t="s">
        <v>421</v>
      </c>
      <c r="G128" s="148" t="s">
        <v>316</v>
      </c>
      <c r="H128" s="149">
        <v>1</v>
      </c>
      <c r="I128" s="150"/>
      <c r="J128" s="151">
        <f>ROUND(I128*H128,2)</f>
        <v>0</v>
      </c>
      <c r="K128" s="152"/>
      <c r="L128" s="33"/>
      <c r="M128" s="194" t="s">
        <v>1</v>
      </c>
      <c r="N128" s="195" t="s">
        <v>38</v>
      </c>
      <c r="O128" s="196"/>
      <c r="P128" s="197">
        <f>O128*H128</f>
        <v>0</v>
      </c>
      <c r="Q128" s="197">
        <v>0</v>
      </c>
      <c r="R128" s="197">
        <f>Q128*H128</f>
        <v>0</v>
      </c>
      <c r="S128" s="197">
        <v>0</v>
      </c>
      <c r="T128" s="198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7" t="s">
        <v>411</v>
      </c>
      <c r="AT128" s="157" t="s">
        <v>120</v>
      </c>
      <c r="AU128" s="157" t="s">
        <v>82</v>
      </c>
      <c r="AY128" s="17" t="s">
        <v>118</v>
      </c>
      <c r="BE128" s="158">
        <f>IF(N128="základní",J128,0)</f>
        <v>0</v>
      </c>
      <c r="BF128" s="158">
        <f>IF(N128="snížená",J128,0)</f>
        <v>0</v>
      </c>
      <c r="BG128" s="158">
        <f>IF(N128="zákl. přenesená",J128,0)</f>
        <v>0</v>
      </c>
      <c r="BH128" s="158">
        <f>IF(N128="sníž. přenesená",J128,0)</f>
        <v>0</v>
      </c>
      <c r="BI128" s="158">
        <f>IF(N128="nulová",J128,0)</f>
        <v>0</v>
      </c>
      <c r="BJ128" s="17" t="s">
        <v>79</v>
      </c>
      <c r="BK128" s="158">
        <f>ROUND(I128*H128,2)</f>
        <v>0</v>
      </c>
      <c r="BL128" s="17" t="s">
        <v>411</v>
      </c>
      <c r="BM128" s="157" t="s">
        <v>423</v>
      </c>
    </row>
    <row r="129" spans="1:31" s="2" customFormat="1" ht="6.95" customHeight="1">
      <c r="A129" s="32"/>
      <c r="B129" s="47"/>
      <c r="C129" s="48"/>
      <c r="D129" s="48"/>
      <c r="E129" s="48"/>
      <c r="F129" s="48"/>
      <c r="G129" s="48"/>
      <c r="H129" s="48"/>
      <c r="I129" s="48"/>
      <c r="J129" s="48"/>
      <c r="K129" s="48"/>
      <c r="L129" s="33"/>
      <c r="M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</sheetData>
  <autoFilter ref="C119:K128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01 - 1</vt:lpstr>
      <vt:lpstr>VRN - Vedlejší rozpočtové...</vt:lpstr>
      <vt:lpstr>'01 - 1'!Názvy_tisku</vt:lpstr>
      <vt:lpstr>'Rekapitulace stavby'!Názvy_tisku</vt:lpstr>
      <vt:lpstr>'VRN - Vedlejší rozpočtové...'!Názvy_tisku</vt:lpstr>
      <vt:lpstr>'01 - 1'!Oblast_tisku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PC2203\komarek</dc:creator>
  <cp:lastModifiedBy>Martin Smička</cp:lastModifiedBy>
  <dcterms:created xsi:type="dcterms:W3CDTF">2026-01-27T06:06:04Z</dcterms:created>
  <dcterms:modified xsi:type="dcterms:W3CDTF">2026-01-27T07:52:16Z</dcterms:modified>
</cp:coreProperties>
</file>